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C:\Users\madelon.van.spanjen\Downloads\"/>
    </mc:Choice>
  </mc:AlternateContent>
  <xr:revisionPtr revIDLastSave="0" documentId="8_{792045AD-F123-4078-A113-6CEB55680AEE}" xr6:coauthVersionLast="47" xr6:coauthVersionMax="47" xr10:uidLastSave="{00000000-0000-0000-0000-000000000000}"/>
  <bookViews>
    <workbookView xWindow="28680" yWindow="-120" windowWidth="29040" windowHeight="15720" xr2:uid="{00000000-000D-0000-FFFF-FFFF00000000}"/>
  </bookViews>
  <sheets>
    <sheet name="formulier" sheetId="13" r:id="rId1"/>
    <sheet name="Help en disclaimer" sheetId="16" r:id="rId2"/>
  </sheets>
  <definedNames>
    <definedName name="_xlnm._FilterDatabase" localSheetId="0" hidden="1">formulier!$Z$1:$AE$166</definedName>
    <definedName name="_xlnm.Print_Area" localSheetId="0">formulier!$A$1:$K$79</definedName>
    <definedName name="_xlnm.Print_Area" localSheetId="1">'Help en disclaimer'!$A$1:$A$17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3" i="13" l="1"/>
  <c r="AI30" i="13"/>
  <c r="AI43" i="13"/>
  <c r="AI32" i="13"/>
  <c r="AI34" i="13"/>
  <c r="Z103" i="13"/>
  <c r="AI106" i="13"/>
  <c r="AI52" i="13"/>
  <c r="AI117" i="13"/>
  <c r="Z96" i="13"/>
  <c r="Z136" i="13"/>
  <c r="Z87" i="13"/>
  <c r="Z77" i="13"/>
  <c r="AI7" i="13"/>
  <c r="AI23" i="13"/>
  <c r="Z75" i="13"/>
  <c r="AI24" i="13"/>
  <c r="Z117" i="13"/>
  <c r="Z116" i="13"/>
  <c r="AI115" i="13"/>
  <c r="AI116" i="13"/>
  <c r="AI114" i="13"/>
  <c r="Z153" i="13"/>
  <c r="Z86" i="13"/>
  <c r="Z88" i="13"/>
  <c r="Z89" i="13"/>
  <c r="Z90" i="13"/>
  <c r="Z91" i="13"/>
  <c r="Z92" i="13"/>
  <c r="Z84" i="13"/>
  <c r="Z47" i="13" l="1"/>
  <c r="AI35" i="13" l="1"/>
  <c r="Z160" i="13" l="1"/>
  <c r="Z159" i="13"/>
  <c r="Z22" i="13" l="1"/>
  <c r="Z139" i="13" l="1"/>
  <c r="Z85" i="13"/>
  <c r="I51" i="13" l="1"/>
  <c r="I50" i="13"/>
  <c r="I49" i="13"/>
  <c r="I48" i="13"/>
  <c r="G43" i="13"/>
  <c r="G42" i="13"/>
  <c r="G40" i="13"/>
  <c r="G34" i="13"/>
  <c r="G33" i="13"/>
  <c r="G32" i="13"/>
  <c r="G31" i="13"/>
  <c r="D24" i="13"/>
  <c r="A22" i="13"/>
  <c r="A17" i="13"/>
  <c r="D11" i="13"/>
  <c r="A11" i="13"/>
  <c r="H5" i="13"/>
  <c r="Z28" i="13" l="1"/>
  <c r="AI120" i="13" l="1"/>
  <c r="Z63" i="13" l="1"/>
  <c r="AI61" i="13"/>
  <c r="Z48" i="13" l="1"/>
  <c r="AI27" i="13" l="1"/>
  <c r="AI100" i="13" l="1"/>
  <c r="AI101" i="13"/>
  <c r="AI20" i="13" l="1"/>
  <c r="AI16" i="13" l="1"/>
  <c r="Z16" i="13"/>
  <c r="AI96" i="13" l="1"/>
  <c r="Z64" i="13" l="1"/>
  <c r="AI42" i="13" l="1"/>
  <c r="Z29" i="13" l="1"/>
  <c r="AI5" i="13" l="1"/>
  <c r="Z12" i="13"/>
  <c r="AI28" i="13" l="1"/>
  <c r="AI99" i="13"/>
  <c r="AI91" i="13"/>
  <c r="AI92" i="13"/>
  <c r="AI84" i="13"/>
  <c r="AI85" i="13"/>
  <c r="AI86" i="13"/>
  <c r="AI79" i="13"/>
  <c r="AI71" i="13"/>
  <c r="AI55" i="13"/>
  <c r="AI44" i="13"/>
  <c r="AI36" i="13"/>
  <c r="AI37" i="13"/>
  <c r="AI38" i="13"/>
  <c r="AI19" i="13"/>
  <c r="Z157" i="13"/>
  <c r="Z146" i="13"/>
  <c r="Z129" i="13"/>
  <c r="Z130" i="13"/>
  <c r="Z126" i="13"/>
  <c r="Z125" i="13"/>
  <c r="Z124" i="13"/>
  <c r="Z41" i="13"/>
  <c r="Z38" i="13"/>
  <c r="Z26" i="13"/>
  <c r="Z15" i="13"/>
  <c r="Z9" i="13"/>
  <c r="AI41" i="13" l="1"/>
  <c r="AI76" i="13"/>
  <c r="AI69" i="13"/>
  <c r="AI113" i="13"/>
  <c r="AI39" i="13"/>
  <c r="AI67" i="13"/>
  <c r="AI11" i="13"/>
  <c r="AI6" i="13"/>
  <c r="AI13" i="13"/>
  <c r="AI14" i="13"/>
  <c r="AI15" i="13"/>
  <c r="AI25" i="13"/>
  <c r="AI26" i="13"/>
  <c r="AI31" i="13"/>
  <c r="AI33" i="13"/>
  <c r="AI40" i="13"/>
  <c r="AI98" i="13"/>
  <c r="AI45" i="13"/>
  <c r="AI48" i="13"/>
  <c r="AI49" i="13"/>
  <c r="AI50" i="13"/>
  <c r="AI51" i="13"/>
  <c r="AI53" i="13"/>
  <c r="AI56" i="13"/>
  <c r="AI57" i="13"/>
  <c r="AI58" i="13"/>
  <c r="AI59" i="13"/>
  <c r="AI60" i="13"/>
  <c r="AI63" i="13"/>
  <c r="AI64" i="13"/>
  <c r="AI65" i="13"/>
  <c r="AI66" i="13"/>
  <c r="AI68" i="13"/>
  <c r="AI72" i="13"/>
  <c r="AI73" i="13"/>
  <c r="AI74" i="13"/>
  <c r="AI75" i="13"/>
  <c r="AI77" i="13"/>
  <c r="AI78" i="13"/>
  <c r="AI82" i="13"/>
  <c r="AI83" i="13"/>
  <c r="AI87" i="13"/>
  <c r="AI88" i="13"/>
  <c r="AI90" i="13"/>
  <c r="AI94" i="13"/>
  <c r="AI93" i="13"/>
  <c r="AI95" i="13"/>
  <c r="AI97" i="13"/>
  <c r="AI102" i="13"/>
  <c r="AI109" i="13"/>
  <c r="AI110" i="13"/>
  <c r="AI111" i="13"/>
  <c r="AI112" i="13"/>
  <c r="AI118" i="13"/>
  <c r="AI18" i="13"/>
  <c r="Z53" i="13"/>
  <c r="Z11" i="13"/>
  <c r="Z35" i="13"/>
  <c r="Z148" i="13"/>
  <c r="Z57" i="13"/>
  <c r="Z36" i="13"/>
  <c r="Z18" i="13"/>
  <c r="Z95" i="13"/>
  <c r="Z73" i="13"/>
  <c r="Z34" i="13"/>
  <c r="Z37" i="13"/>
  <c r="Z166" i="13"/>
  <c r="Z165" i="13"/>
  <c r="Z10" i="13"/>
  <c r="Z164" i="13"/>
  <c r="Z39" i="13"/>
  <c r="Z54" i="13"/>
  <c r="Z109" i="13"/>
  <c r="Z94" i="13"/>
  <c r="Z135" i="13"/>
  <c r="Z142" i="13"/>
  <c r="Z55" i="13"/>
  <c r="Z60" i="13"/>
  <c r="Z68" i="13"/>
  <c r="Z46" i="13"/>
  <c r="Z100" i="13"/>
  <c r="Z52" i="13"/>
  <c r="Z113" i="13"/>
  <c r="Z127" i="13"/>
  <c r="Z151" i="13"/>
  <c r="Z5" i="13"/>
  <c r="Z6" i="13"/>
  <c r="Z163" i="13"/>
  <c r="Z7" i="13"/>
  <c r="Z13" i="13"/>
  <c r="Z17" i="13"/>
  <c r="Z19" i="13"/>
  <c r="Z20" i="13"/>
  <c r="Z21" i="13"/>
  <c r="Z25" i="13"/>
  <c r="Z27" i="13"/>
  <c r="Z31" i="13"/>
  <c r="Z32" i="13"/>
  <c r="Z40" i="13"/>
  <c r="Z42" i="13"/>
  <c r="Z43" i="13"/>
  <c r="Z44" i="13"/>
  <c r="Z45" i="13"/>
  <c r="Z49" i="13"/>
  <c r="Z50" i="13"/>
  <c r="Z51" i="13"/>
  <c r="Z56" i="13"/>
  <c r="Z62" i="13"/>
  <c r="Z65" i="13"/>
  <c r="Z67" i="13"/>
  <c r="Z79" i="13"/>
  <c r="Z69" i="13"/>
  <c r="Z70" i="13"/>
  <c r="Z71" i="13"/>
  <c r="Z72" i="13"/>
  <c r="Z74" i="13"/>
  <c r="Z78" i="13"/>
  <c r="Z80" i="13"/>
  <c r="Z81" i="13"/>
  <c r="Z82" i="13"/>
  <c r="Z111" i="13"/>
  <c r="Z114" i="13"/>
  <c r="Z115" i="13"/>
  <c r="Z83" i="13"/>
  <c r="Z162" i="13"/>
  <c r="Z97" i="13"/>
  <c r="Z102" i="13"/>
  <c r="Z101" i="13"/>
  <c r="Z104" i="13"/>
  <c r="Z105" i="13"/>
  <c r="Z106" i="13"/>
  <c r="Z108" i="13"/>
  <c r="Z107" i="13"/>
  <c r="Z120" i="13"/>
  <c r="Z121" i="13"/>
  <c r="Z123" i="13"/>
  <c r="Z128" i="13"/>
  <c r="Z132" i="13"/>
  <c r="Z134" i="13"/>
  <c r="Z140" i="13"/>
  <c r="Z145" i="13"/>
  <c r="Z149" i="13"/>
  <c r="Z141" i="13"/>
  <c r="Z150" i="13"/>
  <c r="Z152" i="13"/>
  <c r="Z155" i="13"/>
  <c r="Z156" i="13"/>
  <c r="Z158" i="13"/>
  <c r="Z161" i="13"/>
  <c r="Z143" i="13"/>
  <c r="Z144" i="13"/>
  <c r="Z137" i="13"/>
  <c r="Z24" i="13"/>
  <c r="Z122" i="13" l="1"/>
  <c r="AI21" i="13" l="1"/>
  <c r="AI22" i="13"/>
  <c r="AI17" i="13"/>
  <c r="AI119" i="13" l="1"/>
  <c r="M46" i="13" l="1"/>
  <c r="AI4" i="13" l="1"/>
  <c r="AI10" i="13" l="1"/>
  <c r="AI104" i="13"/>
  <c r="AI62" i="13"/>
  <c r="AI81" i="13"/>
  <c r="AI70" i="13"/>
  <c r="AI107" i="13"/>
  <c r="AI105" i="13"/>
  <c r="AI46" i="13"/>
  <c r="AI29" i="13"/>
  <c r="AI3" i="13"/>
  <c r="AI8" i="13"/>
  <c r="AI9" i="13"/>
  <c r="AI103" i="13"/>
  <c r="AI12" i="13"/>
  <c r="AI89" i="13"/>
  <c r="AI47" i="13"/>
  <c r="AI54" i="13"/>
  <c r="AI108" i="13"/>
  <c r="AI80" i="13"/>
  <c r="Z98" i="13"/>
  <c r="Z61" i="13"/>
  <c r="Z8" i="13"/>
  <c r="Z138" i="13"/>
  <c r="Z99" i="13"/>
  <c r="Z119" i="13"/>
  <c r="Z133" i="13"/>
  <c r="Z131" i="13"/>
  <c r="Z4" i="13"/>
  <c r="Z110" i="13"/>
  <c r="Z33" i="13"/>
  <c r="Z76" i="13"/>
  <c r="Z118" i="13"/>
  <c r="Z147" i="13"/>
  <c r="Z93" i="13"/>
  <c r="Z66" i="13"/>
  <c r="Z154" i="13"/>
  <c r="Z112" i="13"/>
  <c r="Z14" i="13"/>
  <c r="Z59" i="13"/>
  <c r="Z58" i="13"/>
  <c r="G41" i="13" l="1"/>
  <c r="A16" i="16"/>
  <c r="M47" i="13"/>
  <c r="M45" i="13"/>
  <c r="M44" i="13"/>
  <c r="M43" i="13"/>
  <c r="M42" i="13"/>
  <c r="M31" i="13"/>
  <c r="M32" i="13"/>
  <c r="M57" i="13"/>
  <c r="M56" i="13"/>
  <c r="M55" i="13"/>
  <c r="M54" i="13"/>
  <c r="M53" i="13"/>
  <c r="M34" i="13"/>
  <c r="M35" i="13"/>
  <c r="M37" i="13"/>
  <c r="M3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Menno de Gruijter</author>
    <author>Bruijnis</author>
  </authors>
  <commentList>
    <comment ref="A35" authorId="0" shapeId="0" xr:uid="{00000000-0006-0000-0000-000001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C35" authorId="0" shapeId="0" xr:uid="{00000000-0006-0000-0000-000002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G35" authorId="0" shapeId="0" xr:uid="{00000000-0006-0000-0000-000003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A36" authorId="0" shapeId="0" xr:uid="{00000000-0006-0000-0000-000004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C36" authorId="0" shapeId="0" xr:uid="{00000000-0006-0000-0000-000005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G36" authorId="0" shapeId="0" xr:uid="{00000000-0006-0000-0000-000006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J39" authorId="1" shapeId="0" xr:uid="{00000000-0006-0000-0000-000007000000}">
      <text>
        <r>
          <rPr>
            <sz val="8"/>
            <color indexed="81"/>
            <rFont val="Tahoma"/>
            <family val="2"/>
          </rPr>
          <t>Vul hier de gebruikte hoeveelheid van het geneesmiddel in (liters of kg)</t>
        </r>
        <r>
          <rPr>
            <b/>
            <sz val="8"/>
            <color indexed="81"/>
            <rFont val="Tahoma"/>
            <family val="2"/>
          </rPr>
          <t>.</t>
        </r>
      </text>
    </comment>
    <comment ref="A44" authorId="0" shapeId="0" xr:uid="{00000000-0006-0000-0000-000008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C44" authorId="0" shapeId="0" xr:uid="{00000000-0006-0000-0000-000009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G44" authorId="0" shapeId="0" xr:uid="{00000000-0006-0000-0000-00000A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A52" authorId="0" shapeId="0" xr:uid="{00000000-0006-0000-0000-00000B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C52" authorId="0" shapeId="0" xr:uid="{00000000-0006-0000-0000-00000C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G52" authorId="0" shapeId="0" xr:uid="{00000000-0006-0000-0000-00000D000000}">
      <text>
        <r>
          <rPr>
            <b/>
            <sz val="9"/>
            <color indexed="81"/>
            <rFont val="Tahoma"/>
            <family val="2"/>
          </rPr>
          <t>+ deze regel alleen gebruiken als de beschrijving  in het pull-down menu ontbreekt of onjuist is</t>
        </r>
        <r>
          <rPr>
            <sz val="9"/>
            <color indexed="81"/>
            <rFont val="Tahoma"/>
            <family val="2"/>
          </rPr>
          <t xml:space="preserve">
</t>
        </r>
      </text>
    </comment>
    <comment ref="I52" authorId="0" shapeId="0" xr:uid="{00000000-0006-0000-0000-00000E000000}">
      <text>
        <r>
          <rPr>
            <b/>
            <sz val="9"/>
            <color indexed="81"/>
            <rFont val="Tahoma"/>
            <family val="2"/>
          </rPr>
          <t>+ deze regel alleen gebruiken als de beschrijving  in het pull-down menu ontbreekt of onjuist is</t>
        </r>
        <r>
          <rPr>
            <sz val="9"/>
            <color indexed="81"/>
            <rFont val="Tahoma"/>
            <family val="2"/>
          </rPr>
          <t xml:space="preserve">
</t>
        </r>
      </text>
    </comment>
  </commentList>
</comments>
</file>

<file path=xl/sharedStrings.xml><?xml version="1.0" encoding="utf-8"?>
<sst xmlns="http://schemas.openxmlformats.org/spreadsheetml/2006/main" count="979" uniqueCount="594">
  <si>
    <t>coccidiostaticum</t>
  </si>
  <si>
    <t>Gedaan te</t>
  </si>
  <si>
    <t>Datum</t>
  </si>
  <si>
    <t>Handtekening</t>
  </si>
  <si>
    <t>Naam toezichthoudend dierenarts</t>
  </si>
  <si>
    <t>Nobilis ND Clone 30</t>
  </si>
  <si>
    <t>Nobilis Gumboro D78</t>
  </si>
  <si>
    <t>Poulvac bursine 2</t>
  </si>
  <si>
    <t xml:space="preserve">Gallivac IBD </t>
  </si>
  <si>
    <t>Nobilis Ma5+Clone30</t>
  </si>
  <si>
    <t>Nobilis IB Ma5</t>
  </si>
  <si>
    <t>Poulvac IB Primer</t>
  </si>
  <si>
    <t>Poulvac NDW</t>
  </si>
  <si>
    <t>Nobilis Gumboro 228E</t>
  </si>
  <si>
    <t>Gallivac IB88</t>
  </si>
  <si>
    <t>Avinew</t>
  </si>
  <si>
    <t>Avipro precise</t>
  </si>
  <si>
    <t>Nobilis ND C2</t>
  </si>
  <si>
    <t>Hipragumboro-GM97</t>
  </si>
  <si>
    <t>REG NL</t>
  </si>
  <si>
    <t>diergeneesmiddel</t>
  </si>
  <si>
    <t>werkzame stof</t>
  </si>
  <si>
    <t>wachttijd (dgn)</t>
  </si>
  <si>
    <t>kanalisatie</t>
  </si>
  <si>
    <t>sulfadimidine Na</t>
  </si>
  <si>
    <t>Ampisol 20%</t>
  </si>
  <si>
    <t>colistine sulfaat</t>
  </si>
  <si>
    <t xml:space="preserve">Trim/Sul 80/420 </t>
  </si>
  <si>
    <t>neomycine sulfaat</t>
  </si>
  <si>
    <t>Doxycycline-hyclaat 50%</t>
  </si>
  <si>
    <t>doxycycline hyclaat</t>
  </si>
  <si>
    <t>Colisolution 400</t>
  </si>
  <si>
    <t>enrofloxacine</t>
  </si>
  <si>
    <t>Lincomycine 20%</t>
  </si>
  <si>
    <t>lincomycine HCl</t>
  </si>
  <si>
    <t>Colisol 400</t>
  </si>
  <si>
    <t>Colistin</t>
  </si>
  <si>
    <t>flumequine</t>
  </si>
  <si>
    <t>Doxycycline 20% WO</t>
  </si>
  <si>
    <t>oxytetracycline HCl</t>
  </si>
  <si>
    <t>Neomycinesulfaat</t>
  </si>
  <si>
    <t>Limoxin-400 WS</t>
  </si>
  <si>
    <t>Suanovil 50</t>
  </si>
  <si>
    <t>sulfamethoxazol/trimethoprim</t>
  </si>
  <si>
    <t>Doxycycline hyclaat 50%</t>
  </si>
  <si>
    <t>Oxytetracycline-HCl</t>
  </si>
  <si>
    <t>Doxy WS</t>
  </si>
  <si>
    <t>tylosine tartraat</t>
  </si>
  <si>
    <t xml:space="preserve">Soludox 50% </t>
  </si>
  <si>
    <t>Doxyfar 50%</t>
  </si>
  <si>
    <t>Apralan oplosbaar</t>
  </si>
  <si>
    <t>apramycine sulfaat</t>
  </si>
  <si>
    <t>Octacilline</t>
  </si>
  <si>
    <t>Phenoxypen WSP</t>
  </si>
  <si>
    <t>IBV levend</t>
  </si>
  <si>
    <t>NCD levend</t>
  </si>
  <si>
    <t>IBD levend</t>
  </si>
  <si>
    <t>NCD+IBV levend</t>
  </si>
  <si>
    <t>Registratienr.</t>
  </si>
  <si>
    <t>Handelsnaam</t>
  </si>
  <si>
    <t>Werkzame stof</t>
  </si>
  <si>
    <t>Concentratie</t>
  </si>
  <si>
    <t>Wachttijd</t>
  </si>
  <si>
    <t>Deccox</t>
  </si>
  <si>
    <t>Avatec  15 % cc</t>
  </si>
  <si>
    <t>Sacox 120 microGranulate</t>
  </si>
  <si>
    <t>Salinomax 120G</t>
  </si>
  <si>
    <t>Clinacox  0,5 % Premix</t>
  </si>
  <si>
    <t>Maxiban G160</t>
  </si>
  <si>
    <t>Aviax 5 %</t>
  </si>
  <si>
    <t>startvoer</t>
  </si>
  <si>
    <t>REG NL diergeneesmiddel</t>
  </si>
  <si>
    <t>* aankruisen hetgeen van toepassing is</t>
  </si>
  <si>
    <t>Gegevens pluimveehouder</t>
  </si>
  <si>
    <t>Naam</t>
  </si>
  <si>
    <t>Adres</t>
  </si>
  <si>
    <t>Gegevens dierenarts</t>
  </si>
  <si>
    <t>Praktijk</t>
  </si>
  <si>
    <t>PC/Woonplaats</t>
  </si>
  <si>
    <t>Vestigingsplaats</t>
  </si>
  <si>
    <t>Gegevens slachthuis</t>
  </si>
  <si>
    <t>Plaats</t>
  </si>
  <si>
    <t>Soort pluimvee</t>
  </si>
  <si>
    <t>Ras</t>
  </si>
  <si>
    <t>Opzetdatum</t>
  </si>
  <si>
    <t>Aantal opgezette dieren</t>
  </si>
  <si>
    <t>Slachtdatum</t>
  </si>
  <si>
    <t>Coccidiostaticum</t>
  </si>
  <si>
    <t>Begindatum</t>
  </si>
  <si>
    <t>Einddatum</t>
  </si>
  <si>
    <t>Gezondheid</t>
  </si>
  <si>
    <t>Ziektebeeld</t>
  </si>
  <si>
    <t>Vaccins</t>
  </si>
  <si>
    <t>Ziekte</t>
  </si>
  <si>
    <t>Transport</t>
  </si>
  <si>
    <t>Voerleverancier</t>
  </si>
  <si>
    <t>Soort voer</t>
  </si>
  <si>
    <t>Aantal dieren voor slachting</t>
  </si>
  <si>
    <t>Koppelgegevens</t>
  </si>
  <si>
    <t>Naam broederij(en)</t>
  </si>
  <si>
    <t>1)  Document bevat de meest recente informatie over de koppel en dient min. 24 uur</t>
  </si>
  <si>
    <t>Naam exploitant slachthuis</t>
  </si>
  <si>
    <t>Beslissing exploitant slachthuis* na controle bovenstaande gegevens</t>
  </si>
  <si>
    <t>Paracox 5</t>
  </si>
  <si>
    <t>Eimeria 4 levend</t>
  </si>
  <si>
    <t>Nobilis Rhino CV</t>
  </si>
  <si>
    <t>groeivoer</t>
  </si>
  <si>
    <t>eindvoer</t>
  </si>
  <si>
    <t>Diclazuril (0,5% Clinacox)</t>
  </si>
  <si>
    <t>Salinomycine (Salinomax)</t>
  </si>
  <si>
    <t>Salinomycine (Sacox)</t>
  </si>
  <si>
    <t>Elancoban</t>
  </si>
  <si>
    <t>Coxidin</t>
  </si>
  <si>
    <t>Monensin (Elancoban)</t>
  </si>
  <si>
    <t>Monensin (Coxidin)</t>
  </si>
  <si>
    <t>VB-nummer(s)</t>
  </si>
  <si>
    <t>Voer en coccidiostatica</t>
  </si>
  <si>
    <t xml:space="preserve"> wachttermijn</t>
  </si>
  <si>
    <t>Aantal transportcombinaties</t>
  </si>
  <si>
    <t>hoeveelheid</t>
  </si>
  <si>
    <t xml:space="preserve">Gebruikte </t>
  </si>
  <si>
    <t>Opmerkingen</t>
  </si>
  <si>
    <t>ONDERTEKENING</t>
  </si>
  <si>
    <t>geen ziekteverschijnselen</t>
  </si>
  <si>
    <t>pneumovirus levend</t>
  </si>
  <si>
    <t>S.t. levend</t>
  </si>
  <si>
    <t>Salinomycine (Kokcisan)</t>
  </si>
  <si>
    <t>Kokcisan 120G</t>
  </si>
  <si>
    <t>Kariflox 10%</t>
  </si>
  <si>
    <t>Flubenol 5%</t>
  </si>
  <si>
    <t>flubendazol</t>
  </si>
  <si>
    <t>Ampisol 100%</t>
  </si>
  <si>
    <t>Tilmovet 250 mg/ml</t>
  </si>
  <si>
    <t>Neosol 100%</t>
  </si>
  <si>
    <t>Avipro Salm. vac T</t>
  </si>
  <si>
    <t>AviPro IBD Xtreme</t>
  </si>
  <si>
    <t>vaccins</t>
  </si>
  <si>
    <t xml:space="preserve">       drinkwater</t>
  </si>
  <si>
    <t xml:space="preserve">       spray</t>
  </si>
  <si>
    <t xml:space="preserve">       atomist</t>
  </si>
  <si>
    <t xml:space="preserve">     Methode</t>
  </si>
  <si>
    <t>Pharmasin 100 mg/g</t>
  </si>
  <si>
    <t>Aivlosin 625 mg/g</t>
  </si>
  <si>
    <t>tylvalosinetartraat</t>
  </si>
  <si>
    <t>Coliplus 2.000.000 IE/ml</t>
  </si>
  <si>
    <t>colistinesulfaat</t>
  </si>
  <si>
    <t>Monteban - Monteban G100</t>
  </si>
  <si>
    <t>Narasin – Nicarbazin (Maxiban G160)</t>
  </si>
  <si>
    <t>Narasin (Monteban)</t>
  </si>
  <si>
    <t>Decoquinate (Deccox)</t>
  </si>
  <si>
    <t>Lasalocid A (Avatec)</t>
  </si>
  <si>
    <t>Semduramicin (Aviax)</t>
  </si>
  <si>
    <t>Poulvac IBMM + ARK</t>
  </si>
  <si>
    <t>Doxyfar 50% (verhoogde dosering)</t>
  </si>
  <si>
    <t>ja</t>
  </si>
  <si>
    <t>nee</t>
  </si>
  <si>
    <r>
      <t>3.</t>
    </r>
    <r>
      <rPr>
        <sz val="10"/>
        <rFont val="Univers"/>
        <family val="2"/>
      </rPr>
      <t xml:space="preserve"> In de grijs omlijnde vlakken vult u alle gegevens in.
</t>
    </r>
  </si>
  <si>
    <t>* Deze vraag staat los van de VKI, zie toelichting.</t>
  </si>
  <si>
    <t>Stalnummer(s)</t>
  </si>
  <si>
    <t>VOEDSELKETEN INFORMATIE (VKI) FORMULIER VLEESKUIKENS</t>
  </si>
  <si>
    <t>VUL NAAM/ADRESGEGEVENS VOLLEDIG IN</t>
  </si>
  <si>
    <t>Cygro 10G</t>
  </si>
  <si>
    <t>Maduramicine (Cygro 10G)</t>
  </si>
  <si>
    <t>Hipragumboro CW</t>
  </si>
  <si>
    <t>CEVAC Transmune</t>
  </si>
  <si>
    <t>Pharmasin 100%</t>
  </si>
  <si>
    <t>Salmonellastatus</t>
  </si>
  <si>
    <r>
      <t>7.</t>
    </r>
    <r>
      <rPr>
        <sz val="10"/>
        <rFont val="Univers"/>
        <family val="2"/>
      </rPr>
      <t xml:space="preserve"> Stuur het formulier per e-mail toe aan de slachterij. Denk eraan dat ook de uitslagen van het salmonella- en Campylobacteronderzoek naar de slachterij toe moeten.
</t>
    </r>
  </si>
  <si>
    <t>van de toezichthoudend dierenarts zijn.</t>
  </si>
  <si>
    <t>Document moet minimaal 24 uur voor slachtdatum in het bezit</t>
  </si>
  <si>
    <t xml:space="preserve">Doxylin 50% WSP </t>
  </si>
  <si>
    <t>Trimethoprim/sulfamethoxazol</t>
  </si>
  <si>
    <t>Methoxasol 20/100 mg/ml</t>
  </si>
  <si>
    <t>Poulvac E. coli lyofilisaat</t>
  </si>
  <si>
    <t>E. coli levend (type O78, stam EC34195)</t>
  </si>
  <si>
    <t>Uitvalgegevens:</t>
  </si>
  <si>
    <t>Nicarbazin</t>
  </si>
  <si>
    <t>Nicarbazin 125 ppm</t>
  </si>
  <si>
    <t>UDD</t>
  </si>
  <si>
    <t>-</t>
  </si>
  <si>
    <t>Gebruikt geneesmiddel</t>
  </si>
  <si>
    <t>Gebruikt vaccin</t>
  </si>
  <si>
    <t>Geen coccidiostatica</t>
  </si>
  <si>
    <t>geen</t>
  </si>
  <si>
    <t>Amoxy Active 697 mg/g voor oraal gebruik</t>
  </si>
  <si>
    <t>Hulpblad</t>
  </si>
  <si>
    <r>
      <t>5.</t>
    </r>
    <r>
      <rPr>
        <sz val="10"/>
        <rFont val="Univers"/>
        <family val="2"/>
      </rPr>
      <t xml:space="preserve"> Als u alles heeft ingevuld, slaat u het document op.
  </t>
    </r>
  </si>
  <si>
    <r>
      <t>6.</t>
    </r>
    <r>
      <rPr>
        <sz val="10"/>
        <rFont val="Univers"/>
        <family val="2"/>
      </rPr>
      <t xml:space="preserve"> U moet een print maken voor elke vrachtwagen waarmee de dieren worden vervoerd. Op elke print vult u een volgnummer in. Bijvoorbeeld: als u de dieren aflevert met drie vrachtwagens, dan nummert u de formulieren van 1 t/m 3. Daarnaast kunt u een print maken voor uw eigen administratie.
</t>
    </r>
  </si>
  <si>
    <r>
      <t>8.</t>
    </r>
    <r>
      <rPr>
        <sz val="10"/>
        <rFont val="Univers"/>
        <family val="2"/>
      </rPr>
      <t xml:space="preserve"> Er hoeft geen handtekening op het formulier dat naar de slachterij wordt gemaild. Wel moet er een handtekening op de uitgeprinte formulieren die meegaan met de vrachtwagens.
</t>
    </r>
  </si>
  <si>
    <t>+</t>
  </si>
  <si>
    <t>Sulfadimidine-Na</t>
  </si>
  <si>
    <t>Enterflume kalf, kip</t>
  </si>
  <si>
    <t>Tylogran 1000 mg/g</t>
  </si>
  <si>
    <t>Voer</t>
  </si>
  <si>
    <t>Methode</t>
  </si>
  <si>
    <t>AVINEW NEO bruistablet voor kippen</t>
  </si>
  <si>
    <t>Levend Newcastle Disease virus</t>
  </si>
  <si>
    <t>Baycox 25 mg/ml</t>
  </si>
  <si>
    <t>Toltrazuril 25 mg</t>
  </si>
  <si>
    <t>Colistine 1200</t>
  </si>
  <si>
    <t>Doxylin CT WSP 500 mg/g</t>
  </si>
  <si>
    <t>T.S.-Sol 20/100</t>
  </si>
  <si>
    <t>Diverse</t>
  </si>
  <si>
    <t>VRIJ</t>
  </si>
  <si>
    <t>VITASOL-C 100%</t>
  </si>
  <si>
    <t>geen diergeneesmiddel gebruikt</t>
  </si>
  <si>
    <t>DIHYDRO 400 W.O. 400 mg/g poeder
W.O. 400 mg/g poeder</t>
  </si>
  <si>
    <t>AMOXICILLINE 3-WATER</t>
  </si>
  <si>
    <t>Citramox 1000 mg/g poeder in drinkwater</t>
  </si>
  <si>
    <t>Wettelijke **</t>
  </si>
  <si>
    <r>
      <t>9.</t>
    </r>
    <r>
      <rPr>
        <sz val="10"/>
        <rFont val="Univers"/>
        <family val="2"/>
      </rPr>
      <t xml:space="preserve"> Als u verder nog vragen heeft over het formulier, kunt u contact opnemen met AVINED via 088 - 998 43 40 of info@avined.nl
</t>
    </r>
  </si>
  <si>
    <r>
      <t>2.</t>
    </r>
    <r>
      <rPr>
        <sz val="10"/>
        <rFont val="Univers"/>
        <family val="2"/>
      </rPr>
      <t xml:space="preserve"> Vul eerst de vaste bedrijfsgegevens in en sla het document op. Deze vaste gegevens hoeft u dan niet telkens opnieuw in te vullen. Bij gebruik van een nieuwe formulier kunt u de gegevens als blok kopiëren en in het nieuwe document plakken.
</t>
    </r>
  </si>
  <si>
    <t xml:space="preserve">** Controleer de ingevulde waarde. Ondanks dat zorgvuldigheid is betracht, kan AVINED de juistheid niet garanderen. </t>
  </si>
  <si>
    <r>
      <t>1.</t>
    </r>
    <r>
      <rPr>
        <sz val="10"/>
        <rFont val="Univers"/>
        <family val="2"/>
      </rPr>
      <t xml:space="preserve"> Gebruik altijd de meest actuele versie van het formulier; dit kan onduidelijkheid en foutieve informatie voorkomen. </t>
    </r>
    <r>
      <rPr>
        <b/>
        <u/>
        <sz val="10"/>
        <rFont val="Univers"/>
        <family val="2"/>
      </rPr>
      <t>Download bij iedere nieuwe levering een nieuwe actuele versie van het Voedselketen Informatie Formulier Vleeskuikens beschikbaar is op de website van www.avined.nl.</t>
    </r>
    <r>
      <rPr>
        <sz val="10"/>
        <rFont val="Univers"/>
        <family val="2"/>
      </rPr>
      <t xml:space="preserve">
</t>
    </r>
  </si>
  <si>
    <r>
      <t>4.</t>
    </r>
    <r>
      <rPr>
        <sz val="10"/>
        <rFont val="Univers"/>
        <family val="2"/>
      </rPr>
      <t xml:space="preserve"> Bij aan aantal velden (bijvoorbeeld ‘coccidiostaticum’) is gebruik gemaakt van een pull-down lijst. Hier kunt u op het pijltje gaan staan en klikken op de beschrijving die voor u van toepassing is. Controleer altijd de automatisch ingevulde waarde. Ondanks dat alle zorgvuldigheid is betracht, kan AVINED de juistheid niet garanderen. 
</t>
    </r>
    <r>
      <rPr>
        <b/>
        <u/>
        <sz val="10"/>
        <rFont val="Univers"/>
        <family val="2"/>
      </rPr>
      <t>Mochten deze lijsten onjuist of onvolledig zijn, gebruik dan de laatste regel van de invullijsten. Geef via info@avined.nl door welke middelen op de lijst ontbreken of onjuist zijn.</t>
    </r>
  </si>
  <si>
    <t>Vectormune ND</t>
  </si>
  <si>
    <t>HVT-VIRUS VACCIN (IN)</t>
  </si>
  <si>
    <t>Metaxol, 20/100 mg/ml</t>
  </si>
  <si>
    <t>Trimethoprim, Sulfamethoxazol</t>
  </si>
  <si>
    <t>Avishield IB H120 lyofilisaat</t>
  </si>
  <si>
    <t>Avishield ND B1</t>
  </si>
  <si>
    <t>AVISHIELD ND</t>
  </si>
  <si>
    <t>amoxicilline 3-water</t>
  </si>
  <si>
    <t>Fludoprex 50 mg/g</t>
  </si>
  <si>
    <t>fenoxymethylpenicilline kalium</t>
  </si>
  <si>
    <t>Karidox 100 mg/ml oral solution</t>
  </si>
  <si>
    <t>Amoxicilline 3-water</t>
  </si>
  <si>
    <t>Doxycyclinehyclaat</t>
  </si>
  <si>
    <t>ampicilline 3-water</t>
  </si>
  <si>
    <t>Colisol, 250.000 I.E./ml</t>
  </si>
  <si>
    <t>Baytril 100 mg/ml oplossing</t>
  </si>
  <si>
    <t>ASCORBINEZUUR (L-) (E 300)</t>
  </si>
  <si>
    <t>AMPICILLINE 3-WATER</t>
  </si>
  <si>
    <t>Pulmotil AC, 250 mg/ml concentraat</t>
  </si>
  <si>
    <t xml:space="preserve">tilmicosine </t>
  </si>
  <si>
    <t xml:space="preserve">AviPro ND C131 Lyofilisaat </t>
  </si>
  <si>
    <t>Cevac Ibird Lyofilisaat</t>
  </si>
  <si>
    <t xml:space="preserve">Nobilis IB Primo QX, lyofilisaat </t>
  </si>
  <si>
    <t>AviPro ND Lasota</t>
  </si>
  <si>
    <t>Enrox orale oplossing 100 mg/ml</t>
  </si>
  <si>
    <t>Altidox 500 mg/g</t>
  </si>
  <si>
    <t>DOXYCYCLINEHYCLAAT</t>
  </si>
  <si>
    <t>UDA</t>
  </si>
  <si>
    <t>Aluspray</t>
  </si>
  <si>
    <t>aluminium</t>
  </si>
  <si>
    <t>Vitamine E Oraal</t>
  </si>
  <si>
    <t>alfa-tocoferolacetaat</t>
  </si>
  <si>
    <t>Amatib 800 mg/g</t>
  </si>
  <si>
    <t>Amprolium concentraat 25%</t>
  </si>
  <si>
    <t>amproliumhydrochloride</t>
  </si>
  <si>
    <t>AviPro AE</t>
  </si>
  <si>
    <t>levend aviair encephalomyelitusvirus</t>
  </si>
  <si>
    <t>AviPro Salmonella Duo, lyofilisaat</t>
  </si>
  <si>
    <t>Salmonella 2 levend</t>
  </si>
  <si>
    <t>AviPro Salmonella Vac E</t>
  </si>
  <si>
    <t>levende salmonella enteritidis</t>
  </si>
  <si>
    <t>AviPro Thymovac, lyofilisaat</t>
  </si>
  <si>
    <t>Levend infectieus kippenanaemiavirus</t>
  </si>
  <si>
    <t>URA</t>
  </si>
  <si>
    <t>Baycubis, 325 mg/g</t>
  </si>
  <si>
    <t>Belacol 100% Compactate 1000 mg/g</t>
  </si>
  <si>
    <t>COLISTINESULFAAT</t>
  </si>
  <si>
    <t>Belacol 24% Liquid, 240 mg/ml</t>
  </si>
  <si>
    <t>Broilervit</t>
  </si>
  <si>
    <t>Diversen</t>
  </si>
  <si>
    <t>Byemite 500 mg/ml</t>
  </si>
  <si>
    <t>Phoxium (LN)</t>
  </si>
  <si>
    <t>Cevac Mass L</t>
  </si>
  <si>
    <t>Cevac Meta L</t>
  </si>
  <si>
    <t xml:space="preserve">LEVEND VERZWAKT AVIAIRE METAPNEUMOVIRUS SUBTYPE B, Stam CRR126 </t>
  </si>
  <si>
    <t>Citramox 500 mg/g</t>
  </si>
  <si>
    <t>Coccibal, 200 mg/ml</t>
  </si>
  <si>
    <t>Coldostin, 4 800 000 IE/g</t>
  </si>
  <si>
    <t>Colistinesulfaat</t>
  </si>
  <si>
    <t>Colfive 5.000.000 IU/ml</t>
  </si>
  <si>
    <t>Copper-Sol</t>
  </si>
  <si>
    <t>kopersulfaat-pentahydraat</t>
  </si>
  <si>
    <t>Cryomarex (Rispens + HVT)</t>
  </si>
  <si>
    <t>levend kalkoenherpesvirus / levend kippeherpesvirus</t>
  </si>
  <si>
    <t>DFV Doxivet 200 mg/ml ( dosering van 10 mg/kg lichaamsgewicht)</t>
  </si>
  <si>
    <t>DFV Doxivet 200 mg/ml ( dosering van 20 mg/kg lichaamsgewicht)</t>
  </si>
  <si>
    <t>DFV Doxivet 500 mg/g (dosering van 10 mg/kg lichaamsgewicht)</t>
  </si>
  <si>
    <t>DFV Doxivet 500 mg/g (dosering van 20 mg/kg lichaamsgewicht)</t>
  </si>
  <si>
    <t>Doxatib 500 mg/g</t>
  </si>
  <si>
    <t>Doxatib 500 mg/g (verhoogde dosering)</t>
  </si>
  <si>
    <t>Doxx-Sol 500 mg/g poeder</t>
  </si>
  <si>
    <t>Doxycycline-hyclaat 20%</t>
  </si>
  <si>
    <t>Doxyveto-C 500 mg/g</t>
  </si>
  <si>
    <t xml:space="preserve">Dozuril 25 mg/ml </t>
  </si>
  <si>
    <t>Toltrazuril</t>
  </si>
  <si>
    <t>Enrotron 100 mg/ml oplossing</t>
  </si>
  <si>
    <t>ENROFLOXACINE</t>
  </si>
  <si>
    <t>ENROXAL 100 mg/ml oplossing</t>
  </si>
  <si>
    <t>Foscal</t>
  </si>
  <si>
    <t>Evalon suspensie en oplosmiddel</t>
  </si>
  <si>
    <t xml:space="preserve">GEÏNACTIVEERD RABBIT HAEMORRHAGIC DISEASE VIRUS TYPE RHDV 2 , Stam V-1037 </t>
  </si>
  <si>
    <t>EXFLOW VET 10 mg/g</t>
  </si>
  <si>
    <t>BROOMHEXINEHYDROCHLORIDE</t>
  </si>
  <si>
    <t>Exzolt 10 mg/ml oplossing</t>
  </si>
  <si>
    <t xml:space="preserve">FLURALANER </t>
  </si>
  <si>
    <t>Flimabend 100 mg/g</t>
  </si>
  <si>
    <t>Flimabo 100 mg/g</t>
  </si>
  <si>
    <t xml:space="preserve">Flubenol 50% </t>
  </si>
  <si>
    <t>FLUMEQUINE 10% WSP</t>
  </si>
  <si>
    <t>FLUMEQUINE</t>
  </si>
  <si>
    <t>Fysiologische zoutoplossing</t>
  </si>
  <si>
    <t>NATRIUMCHLORIDE</t>
  </si>
  <si>
    <t>Gallifen 200 mg/ml</t>
  </si>
  <si>
    <t>FENBENDAZOL</t>
  </si>
  <si>
    <t>Gallifen 40 mg/g</t>
  </si>
  <si>
    <t>GALLIVAC IB88 NEO</t>
  </si>
  <si>
    <t>LEVEND VERZWAKT AVIAIRE INFECTIEUZE BRONCHITISVIRUS</t>
  </si>
  <si>
    <t>NOBILIS SG 9R</t>
  </si>
  <si>
    <t>levende salmonella gallinarum</t>
  </si>
  <si>
    <t>Octacillin 800 mg/g</t>
  </si>
  <si>
    <t xml:space="preserve">Panacur AquaSol 200 mg/ml </t>
  </si>
  <si>
    <t>Panacur AquaSol 200 mg/ml (verhoogde dosis)</t>
  </si>
  <si>
    <t>GALLUDOXX 500 mg/g</t>
  </si>
  <si>
    <t>HATCHPAK IB H120 NEO</t>
  </si>
  <si>
    <t xml:space="preserve">levend infectieus aviair bronchitisvirus </t>
  </si>
  <si>
    <t>HuveGuard MMAT</t>
  </si>
  <si>
    <t>HuveGuard NB</t>
  </si>
  <si>
    <t>Eimeria 2 levend</t>
  </si>
  <si>
    <t>HydroDoxx 500 mg/g</t>
  </si>
  <si>
    <t>DOXYCYCLINE 0-WATER</t>
  </si>
  <si>
    <t>Innovax-ILT</t>
  </si>
  <si>
    <t>levend kalkoenherpesvirus</t>
  </si>
  <si>
    <t>Innovax-ND-IBD</t>
  </si>
  <si>
    <t>Introvit</t>
  </si>
  <si>
    <t>INTROVIT-E-SELEN WS</t>
  </si>
  <si>
    <t>INTROVIT-K3-15 WS</t>
  </si>
  <si>
    <t>MENADIONNATRIUMBISULFIET 3-WATER</t>
  </si>
  <si>
    <t>Vitaflash Oral</t>
  </si>
  <si>
    <t xml:space="preserve">Methoxasol-T 20/100 mg/ml </t>
  </si>
  <si>
    <t>Nobilis IB 4-91</t>
  </si>
  <si>
    <t>Karidox 500 mg/g</t>
  </si>
  <si>
    <t>MAXYL 500 mg/g</t>
  </si>
  <si>
    <t>MICROFOSCAL+</t>
  </si>
  <si>
    <t>Microfoscal voor pluimvee</t>
  </si>
  <si>
    <t>Moxapulvis 500 mg</t>
  </si>
  <si>
    <t>MS vitamine stoot</t>
  </si>
  <si>
    <t>MS-H vaccin oogdruppelsuspensie</t>
  </si>
  <si>
    <t>LEVEND VERZWAKT MYCOPLASMA SYNOVIAE VACCIN, type MS-H</t>
  </si>
  <si>
    <t>Multivit Extra</t>
  </si>
  <si>
    <t>Multivit Forte</t>
  </si>
  <si>
    <t>Multivit, oplossing</t>
  </si>
  <si>
    <t>Multivit Oraal</t>
  </si>
  <si>
    <t>Nemovac</t>
  </si>
  <si>
    <t>Nobilis Cav P4</t>
  </si>
  <si>
    <t>levend aviair anemievirus</t>
  </si>
  <si>
    <t>Nobilis Coryza Inac</t>
  </si>
  <si>
    <t>geinactiveerde haemophilus paragallinarum</t>
  </si>
  <si>
    <t>Nobilis E.coli Inac</t>
  </si>
  <si>
    <t>geinactiveerde escherichia coli</t>
  </si>
  <si>
    <t>Nobilis EDS</t>
  </si>
  <si>
    <t>geinactiveerd aviair adenovirus</t>
  </si>
  <si>
    <t>Nobilis G + ND</t>
  </si>
  <si>
    <t>geinactiveerd IBD + NCD</t>
  </si>
  <si>
    <t>Nobilis Gumboro Inac</t>
  </si>
  <si>
    <t>geinactiveerd IBD</t>
  </si>
  <si>
    <t>Nobilis IB + G + ND</t>
  </si>
  <si>
    <t>geinactiveerd IBV + IBD + NCD</t>
  </si>
  <si>
    <t>Nobilis IB + ND + EDS</t>
  </si>
  <si>
    <t>geinactiveerd EDS + IBV + NCD</t>
  </si>
  <si>
    <t>Nobilis IB + ND Leg</t>
  </si>
  <si>
    <t>geinactiveerd IBV + NCD</t>
  </si>
  <si>
    <t>Nobilis IB H120</t>
  </si>
  <si>
    <t>Nobilis IBmulti + G + ND</t>
  </si>
  <si>
    <t>Nobilis IBmulti + ND + EDS</t>
  </si>
  <si>
    <t>Nobilis ILT</t>
  </si>
  <si>
    <t>levend infectieus aviair laryngotracheitisvirus</t>
  </si>
  <si>
    <t>Nobilis influenza H5N2</t>
  </si>
  <si>
    <t>GEINACTIVEERD, HEEL VIRUS, AVIAIR INFLUENZAVACCIN</t>
  </si>
  <si>
    <t>Nobilis MG 6-85</t>
  </si>
  <si>
    <t>levende mycoplasma gallisepticum</t>
  </si>
  <si>
    <t>Nobilis ND + EDS</t>
  </si>
  <si>
    <t>geinactiveerd EDS + NCD</t>
  </si>
  <si>
    <t>Nobilis ND Lasota</t>
  </si>
  <si>
    <t>Nobilis Newcavac</t>
  </si>
  <si>
    <t>geinactiveerd NCD</t>
  </si>
  <si>
    <t>Nobilis Reo 1133</t>
  </si>
  <si>
    <t>levend aviair tenosynovitisvirus</t>
  </si>
  <si>
    <t>Nobilis Reo 2177</t>
  </si>
  <si>
    <t>Nobilis Rismavac</t>
  </si>
  <si>
    <t>levend virus van de ziekte van Marek</t>
  </si>
  <si>
    <t>Nobilis RT inac</t>
  </si>
  <si>
    <t>geinactiveerd infectieus kalkoenrhinotracheitisvirus</t>
  </si>
  <si>
    <t>Nobilis RT + IBmulti + ND + EDS</t>
  </si>
  <si>
    <t>Nobilis Salenvac</t>
  </si>
  <si>
    <t>GEÏNACTIVEERD SALMONELLA ENTERITIDIS VACCIN</t>
  </si>
  <si>
    <t>Nobilis Salenvac T</t>
  </si>
  <si>
    <t>Eimera 7 levend</t>
  </si>
  <si>
    <t>Paracox-8</t>
  </si>
  <si>
    <t>Tylosine</t>
  </si>
  <si>
    <t>Tylosinetartraat</t>
  </si>
  <si>
    <t>Pharmasin 250 mg/g</t>
  </si>
  <si>
    <t>Tylosinefosfaat</t>
  </si>
  <si>
    <t>Phenocillin, 800 mg/g</t>
  </si>
  <si>
    <t>Fenoxymethylpenicilline kalium</t>
  </si>
  <si>
    <t>Porkervit Forte</t>
  </si>
  <si>
    <t>Poulvac Bursa Plus</t>
  </si>
  <si>
    <t xml:space="preserve">Poulvac IB QX </t>
  </si>
  <si>
    <t>Poulvac Marek CVI</t>
  </si>
  <si>
    <t xml:space="preserve">Levend virus van de ziekte van Marek </t>
  </si>
  <si>
    <t>Poulvac Marek CVI + HVT</t>
  </si>
  <si>
    <t xml:space="preserve">Levend kalkoenherpesvirus / Levend virus van de ziekte van Marek </t>
  </si>
  <si>
    <t>Levend kalkoenherpesvirus</t>
  </si>
  <si>
    <t>Poulvac MG</t>
  </si>
  <si>
    <t>Geïnactiveerde mycoplasma gallisepticum</t>
  </si>
  <si>
    <t>Rhemox Forte 1000 mg/g</t>
  </si>
  <si>
    <t>Soludox 500 mg/g</t>
  </si>
  <si>
    <t>Soludox 500 mg/g (verhoogde dosering)</t>
  </si>
  <si>
    <t>Spiramycine</t>
  </si>
  <si>
    <t>Sulfaquinoxaline Natrium</t>
  </si>
  <si>
    <t>Sulfaquinoxaline-natrium</t>
  </si>
  <si>
    <t xml:space="preserve">Amoxicilline 3-water </t>
  </si>
  <si>
    <t xml:space="preserve">Suramox 1000 mg/g </t>
  </si>
  <si>
    <t>T.S. Sol 20/100 mg/ml</t>
  </si>
  <si>
    <t>Sulfamethoxazol / trimethoprim</t>
  </si>
  <si>
    <t>Tildosin 250 mg/ml</t>
  </si>
  <si>
    <t xml:space="preserve">Tilmicosine </t>
  </si>
  <si>
    <t>Tilmicosine</t>
  </si>
  <si>
    <t>Sulfadiazine natrium / trimethoprim</t>
  </si>
  <si>
    <t>Trim/Sul 80/420 W.O.</t>
  </si>
  <si>
    <t>Sulfadiazine / trimethoprim</t>
  </si>
  <si>
    <t>T.S.-Sol</t>
  </si>
  <si>
    <t xml:space="preserve">Tyawalt 450 mg/g </t>
  </si>
  <si>
    <t>Tiamulinwaterstoffumaraat</t>
  </si>
  <si>
    <t>Tylan W.O.</t>
  </si>
  <si>
    <t>Tylocare puur</t>
  </si>
  <si>
    <t>Vaxxitek HVT+IBD</t>
  </si>
  <si>
    <t xml:space="preserve">HVT-virus </t>
  </si>
  <si>
    <t>Veterinair Norit</t>
  </si>
  <si>
    <t>Geactiveerde kool</t>
  </si>
  <si>
    <t>Vetmulin 100 mg/g</t>
  </si>
  <si>
    <t>Vetmulin 450 mg/g</t>
  </si>
  <si>
    <t>Tiamuline</t>
  </si>
  <si>
    <t>Vitacon extra W.O.</t>
  </si>
  <si>
    <t xml:space="preserve">Diverse </t>
  </si>
  <si>
    <t>Avishield IBD INT</t>
  </si>
  <si>
    <t>Tialin 125 mg/ml</t>
  </si>
  <si>
    <t xml:space="preserve">Tialin 250 mg/ml </t>
  </si>
  <si>
    <t xml:space="preserve">Tiamulinwaterstoffumaraat </t>
  </si>
  <si>
    <t>Doxycycline 20% W.O.</t>
  </si>
  <si>
    <t>Flubendazol</t>
  </si>
  <si>
    <t>Fenbendazol</t>
  </si>
  <si>
    <t>Vitaminsol Multi</t>
  </si>
  <si>
    <t>Vitasol Multi</t>
  </si>
  <si>
    <r>
      <t>Wettelijke</t>
    </r>
    <r>
      <rPr>
        <sz val="9"/>
        <color rgb="FFFF0000"/>
        <rFont val="Arial"/>
        <family val="2"/>
      </rPr>
      <t xml:space="preserve"> </t>
    </r>
    <r>
      <rPr>
        <sz val="9"/>
        <rFont val="Arial"/>
        <family val="2"/>
      </rPr>
      <t>**</t>
    </r>
  </si>
  <si>
    <t xml:space="preserve">       gel</t>
  </si>
  <si>
    <t xml:space="preserve">       inovo</t>
  </si>
  <si>
    <t xml:space="preserve">       subcutaan</t>
  </si>
  <si>
    <r>
      <t xml:space="preserve">10. </t>
    </r>
    <r>
      <rPr>
        <b/>
        <sz val="10"/>
        <color rgb="FFFF0000"/>
        <rFont val="Univers"/>
        <family val="2"/>
      </rPr>
      <t>Dit formulier en met name de pull down-lijsten in het formulier zijn uitsluitend bedoeld als service</t>
    </r>
    <r>
      <rPr>
        <sz val="10"/>
        <rFont val="Univers"/>
        <family val="2"/>
      </rPr>
      <t>. Er kunnen geen rechten aan het gebruik van dit formulier worden ontleend. Hoewel AVINED zorgvuldigheid in acht neemt bij het samenstellen en onderhouden van dit formulier en daarbij gebruik maakt van informatie van derden, kan AVINED niet instaan voor de juistheid, volledigheid en actualiteit van de geboden informatie. AVINED garandeert evenmin dat het formulier foutloos of ononderbroken zal functioneren. AVINED wijst iedere aansprakelijkheid ten aanzien van de juistheid, volledigheid, actualiteit van de geboden informatie en het (ongestoord) gebruik van dit formulier uitdrukkelijk van de hand. Zie onze website voor de volledige disclaimer.</t>
    </r>
  </si>
  <si>
    <t xml:space="preserve">     voor de slachtdatum in het bezit van de exploitant van het slachthuis te zijn.</t>
  </si>
  <si>
    <t>Handtekening pluimveehouder</t>
  </si>
  <si>
    <t>2)  Voor elke zending document versturen.</t>
  </si>
  <si>
    <t>ademhalingsstoornis</t>
  </si>
  <si>
    <t>maagdarmstoornis</t>
  </si>
  <si>
    <t>stoornis bewegingsapparaat</t>
  </si>
  <si>
    <t>Ziekten</t>
  </si>
  <si>
    <t>NCD</t>
  </si>
  <si>
    <t>IB</t>
  </si>
  <si>
    <t>Gumboro</t>
  </si>
  <si>
    <t>TRT</t>
  </si>
  <si>
    <t>NCD + IB</t>
  </si>
  <si>
    <t>ILT</t>
  </si>
  <si>
    <t>Coccidiose</t>
  </si>
  <si>
    <t>S.t.</t>
  </si>
  <si>
    <t>SHS</t>
  </si>
  <si>
    <t>E. coli</t>
  </si>
  <si>
    <t>AMOXICILLINE 0-WATER</t>
  </si>
  <si>
    <t>AMPROLIUMHYDROCHLORIDE</t>
  </si>
  <si>
    <t>TIAMULINWATERSTOFFUMARAAT</t>
  </si>
  <si>
    <t>tilmicosine-fosfaat</t>
  </si>
  <si>
    <t>Poulvac Marek HVT</t>
  </si>
  <si>
    <t>IBD levend verzwakt</t>
  </si>
  <si>
    <t>Geinactiveerd Salmonella entertidis, Phaag Type PT4 Stam-109</t>
  </si>
  <si>
    <t>geinactiveerd aviair adenovirus, aviar bronchitisvirus en newcastle diseassevirus</t>
  </si>
  <si>
    <t>Geinactiveerd aviair-adenovirus/bronchitisvirus, kalkoenrhinotracheitisvirus en Newcastle desissevirus</t>
  </si>
  <si>
    <t>HATCHPAK IB H120</t>
  </si>
  <si>
    <t>aviair encephalomyelitisvirus en levend kippepokken en difterie</t>
  </si>
  <si>
    <t>geinactiveerd infectieus aviair bronchitisvirus en newcastle diseasevirus</t>
  </si>
  <si>
    <t>geinactiveerd newcastle diseasevirus</t>
  </si>
  <si>
    <t>geinactiveerd omithobacterium rhinotracheale serotype A</t>
  </si>
  <si>
    <t xml:space="preserve">geinactiveerd aviair tenosynovitisvirus, geinactiveerd infectieus aviair bronchitisvirus, geinactiveerd infectieus aviair bursitisvirus, newcastle diseasevirus </t>
  </si>
  <si>
    <t>Geinactiveerd Aviair Reovirus</t>
  </si>
  <si>
    <t>Levend Kalkoenherpesvirus/Kippeherpesvirus</t>
  </si>
  <si>
    <t>Levend verzwakt Aviaire infectieuze bursitis virus</t>
  </si>
  <si>
    <t>Levend salmonella enteritidis</t>
  </si>
  <si>
    <t>Robenz 66 G</t>
  </si>
  <si>
    <t>Robenidine hydrochloride</t>
  </si>
  <si>
    <t>AMOXY ACTIVE CTD 697 mg/g</t>
  </si>
  <si>
    <t>Apravet oplosbaar poeder voor drank</t>
  </si>
  <si>
    <t>Colistin, 5000 000 IE/g</t>
  </si>
  <si>
    <t>Denagard 450 mg/g granules voor gebruik in drinkwater</t>
  </si>
  <si>
    <t>POULTRYVIT AD3EC</t>
  </si>
  <si>
    <t>POULTRYVIT VOOR KALKOENEN</t>
  </si>
  <si>
    <t>POULTRYVIT VOOR LEGHENNEN EN MOEDERDIEREN</t>
  </si>
  <si>
    <t>SOLAMOCTA 697 mg/g poeder voor gebruik in drinkwater voor kippen</t>
  </si>
  <si>
    <t>Tilmicosol 250 mg/ml kippen</t>
  </si>
  <si>
    <t xml:space="preserve">VETMULIN 125 mg/ml </t>
  </si>
  <si>
    <t>GALLIMUNE SE + ST</t>
  </si>
  <si>
    <t>GALLIMUNE 302 ND+IB+EDS</t>
  </si>
  <si>
    <t xml:space="preserve">GALLIMUNE 407 ND+IB+EDS+ART </t>
  </si>
  <si>
    <t>NOBILIS AE + PD</t>
  </si>
  <si>
    <t>NOBILIS IBMULTI + ND</t>
  </si>
  <si>
    <t>NOBILIS ND BROILER</t>
  </si>
  <si>
    <t>NOBILIS OR INAC</t>
  </si>
  <si>
    <t>NOBILIS REO + IB + G + ND</t>
  </si>
  <si>
    <t>NOBILIS REO INAC</t>
  </si>
  <si>
    <t>NOBILIS RISMAVAC + CA 126</t>
  </si>
  <si>
    <t>NOBILIS RT + IBMULTI + G + ND</t>
  </si>
  <si>
    <t xml:space="preserve">geinactiveerd infectieus aviair bronchitisvirus, geinactiveerd infectieus aviair bursitisvirus, geinactiveerd infectieus kalkoenrhinotracheitisvirus, newcastle diseasevirus, geinact 
</t>
  </si>
  <si>
    <t xml:space="preserve">Novamune concentraat </t>
  </si>
  <si>
    <t>Amproline 400 mg/ml</t>
  </si>
  <si>
    <t>AVINEW NEO bruistablet</t>
  </si>
  <si>
    <t>newcastle diseasevirus</t>
  </si>
  <si>
    <t>Coccinox 25 mg/ml</t>
  </si>
  <si>
    <t>TOLTRAZURIL</t>
  </si>
  <si>
    <t>GALLIVAC IBD S706 NEO</t>
  </si>
  <si>
    <t>levend infectieus aviair bursitisvirus</t>
  </si>
  <si>
    <t>Dozuril CT 25 mg/ml</t>
  </si>
  <si>
    <t>Nobilis Salenvac ETC</t>
  </si>
  <si>
    <t>Avishield IB GI-13, lyofilisaat voor oculonasale suspensie/gebruik in drinkwater voor kippen</t>
  </si>
  <si>
    <t>levend infectieus aviair bronchitisvirus</t>
  </si>
  <si>
    <t>AVISHIELD IBD Plus, lyofilisaat voor gebruik in drinkwater</t>
  </si>
  <si>
    <t>Nextmune concentraat en verdunningsvloeistof voor suspensie voor injectie voor kippen</t>
  </si>
  <si>
    <t>LEVEND INFECTIEUZE BURSITIS VIRUS, Stam Winterfield 2512, G61</t>
  </si>
  <si>
    <t>Monimax</t>
  </si>
  <si>
    <t>Monensin 80 g/kg en Nicarbazine 80 g/kg</t>
  </si>
  <si>
    <t>Cevac MD</t>
  </si>
  <si>
    <t>Rispens concentraat en suspendeervloeistof voor suspensie voor injectie voor kippen</t>
  </si>
  <si>
    <t>Dophexine 20 mg/g, poeder voor gebruik in drinkwater/melk</t>
  </si>
  <si>
    <t>Moeten de kuikens gemonitord worden op voetzoollaesies*?</t>
  </si>
  <si>
    <r>
      <rPr>
        <b/>
        <sz val="10"/>
        <rFont val="Arial"/>
        <family val="2"/>
      </rPr>
      <t>Bijvoegen:</t>
    </r>
    <r>
      <rPr>
        <sz val="10"/>
        <rFont val="Arial"/>
        <family val="2"/>
      </rPr>
      <t xml:space="preserve"> uitslagen onderzoek Salmonella, bijlge(n) gecumuleerde dagelijkse mortaliteit (GDM) (en eventuele uitslagen ander relevant onderzoek)</t>
    </r>
  </si>
  <si>
    <t xml:space="preserve">Akkoord toezichthoudend dierenarts* </t>
  </si>
  <si>
    <t>Gegevens bedrijfslocatie</t>
  </si>
  <si>
    <t>Gecumuleerde dagelijkse mortaliteit (%)</t>
  </si>
  <si>
    <t>E-mailadres</t>
  </si>
  <si>
    <t>Volgnummer</t>
  </si>
  <si>
    <t>Vleeskuikens</t>
  </si>
  <si>
    <r>
      <t xml:space="preserve">Dit </t>
    </r>
    <r>
      <rPr>
        <i/>
        <sz val="10"/>
        <rFont val="Univers"/>
        <family val="2"/>
      </rPr>
      <t>Voedselketen Informatie Formulier Vleeskuikens</t>
    </r>
    <r>
      <rPr>
        <sz val="10"/>
        <rFont val="Univers"/>
        <family val="2"/>
      </rPr>
      <t xml:space="preserve"> is een verplicht overdrachtsdocument voor vleeskuikens met bestemming slacht. Het bevat de voedselketeninformatie (VKI) en daarnaast twee vragen voor de invulling van het Vleeskuikenbesluit. Dit zijn de vragen of het koppel gemonitord moet worden op hakdermatitis en voetzoollaesies en de op te geven "gecumuleerde dagelijkse mortaliteit". De mortaliteit is ook van belang voor de VKI. 
De "gecumuleerde dagelijkse mortaliteit" is een wettelijk voorgeschreven manier om de uitval te berekenen. Een uitleg hiervan is te vinden www.rvo.nl.
Het is niet verplicht exact dit VKI-formulier te gebruiken; afleververklaringen van slachterijen of integraties voldoen ook, als deze door de NVWA zijn goedgekeurd.
Per af te leveren stal dient er een VKI opgemaakt te worden.
</t>
    </r>
  </si>
  <si>
    <t xml:space="preserve">Vectormune FP </t>
  </si>
  <si>
    <t xml:space="preserve"> ILT lyofilisaat en suspendeervloeistof voor suspensie voor injectie voor kippen</t>
  </si>
  <si>
    <t>Mortaliteit (%)</t>
  </si>
  <si>
    <t>Coccibal 400 mg/ml</t>
  </si>
  <si>
    <t>HUVAMOX 800 mg/g</t>
  </si>
  <si>
    <t>SURRICOXX 400 mg/ml</t>
  </si>
  <si>
    <t>Bromhex Air Basic 10 mg/g poeder voor oraal gebruik</t>
  </si>
  <si>
    <t>Pantilmi 250 mg/ml</t>
  </si>
  <si>
    <t>Toltrapan 25 mg/ml</t>
  </si>
  <si>
    <t>oplossing voor gebruik in drinkwater</t>
  </si>
  <si>
    <t xml:space="preserve">URA </t>
  </si>
  <si>
    <t>FIXR MYC-VAC, emulsie voor injectie voor kippen</t>
  </si>
  <si>
    <t>EÏNACTIVEERD MYCOPLASMA GALLISEPTICUM, Stam MG-NEV40 en NEV45</t>
  </si>
  <si>
    <t>Primun Gumboro W2512 lyofilisaat voor gebruik in drinkwater voor kippen</t>
  </si>
  <si>
    <t>Natriumsalicylaat</t>
  </si>
  <si>
    <t>Dophacyl T 1000 mg/g poeder voor gebruik in drinkwater voor kalkoenen</t>
  </si>
  <si>
    <t>Huvacillin 800 mg/g</t>
  </si>
  <si>
    <t>Poeder voor gebruik in drinkwater</t>
  </si>
  <si>
    <t>Tylocare Puur, 100% w/w granulaat</t>
  </si>
  <si>
    <t>Primun Salmonella T Lyofilisaat  STARTDOSIS</t>
  </si>
  <si>
    <t>Primun Salmonella T Lyofilisaat  HERHAALDOSIS</t>
  </si>
  <si>
    <t>Oplossing voor gastro-enteraal gebruik</t>
  </si>
  <si>
    <t>Pantril 100 mg/ml</t>
  </si>
  <si>
    <t>Oplossing voor oraal gebruik</t>
  </si>
  <si>
    <t>Fluboral 200 mg/ml</t>
  </si>
  <si>
    <t>Cevac IBD 2512 L lyofilisaat</t>
  </si>
  <si>
    <t>Lyofilisaat voor suspensie</t>
  </si>
  <si>
    <t>Cevac Salmovac</t>
  </si>
  <si>
    <t>LEVEND VERZWAKT AVIAIRE INFECTIEUZE BRONCHITIS VIRUS SEROTYPE MASSACHUSETTS, Stam H120</t>
  </si>
  <si>
    <t>Fludosol 200 mg/ml</t>
  </si>
  <si>
    <t xml:space="preserve">FLUBENDAZOL  </t>
  </si>
  <si>
    <t>AviPro IB - ND C131</t>
  </si>
  <si>
    <t>Hydrotrim 500 mg/g + 100 mg/g</t>
  </si>
  <si>
    <t>Lincoral-S 222 mg/g + 444,7 mg/g</t>
  </si>
  <si>
    <t>poeder voor gebruik in drinkwater</t>
  </si>
  <si>
    <t>RESPIVAC TRT lyofilisaat voor suspensie voor oculonasaal gebruik/voor gebruik in drinkwater</t>
  </si>
  <si>
    <t>LEVEND VERZWAKT TURKEY RHINOTRACHEÏTIS VIRUS, Stam BUT</t>
  </si>
  <si>
    <t>Innovax-ND-ILT</t>
  </si>
  <si>
    <t>LEVEND CELGEBONDEN RECOMBINANT KALKOENHERPESVIRUS</t>
  </si>
  <si>
    <t>vaccin</t>
  </si>
  <si>
    <t>REG NL vaccin</t>
  </si>
  <si>
    <t>Evant</t>
  </si>
  <si>
    <t>LEVEND GESPORULEERDE OÖCYSTEN VAN VERZWAKTE EIMERIA ACERVULINA, Lijn RA</t>
  </si>
  <si>
    <t>Evanovo</t>
  </si>
  <si>
    <t>GESPORULEERDE OÖCYSTEN VAN VROEGTIJDIG VERZWAKTE COCCIDIA, type EIMERIA PRAECOX, Stam 007</t>
  </si>
  <si>
    <t>Gumbohatch</t>
  </si>
  <si>
    <t>LEVEND VERZWAKT AVIAIRE INFECTIEUZE BURSITIS VIRUS, Stam 1052</t>
  </si>
  <si>
    <t>VKI-formulier vleeskuikens versie 30-01-2025</t>
  </si>
  <si>
    <t>Chloromed 500 MG</t>
  </si>
  <si>
    <t>CHLOORTETRACYCLINE</t>
  </si>
  <si>
    <t xml:space="preserve">131967 Chloromed 500 mg/g </t>
  </si>
  <si>
    <t>Chloromed 500 mg\g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</si>
</sst>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yyyy"/>
    <numFmt numFmtId="165" formatCode="dd/mm/yyyy"/>
  </numFmts>
  <fonts count="68">
    <font>
      <sz val="10"/>
      <name val="Univers"/>
    </font>
    <font>
      <sz val="10"/>
      <color theme="1"/>
      <name val="Universe"/>
      <family val="2"/>
    </font>
    <font>
      <sz val="10"/>
      <name val="Univers"/>
      <family val="2"/>
    </font>
    <font>
      <sz val="8"/>
      <name val="Arial"/>
      <family val="2"/>
    </font>
    <font>
      <sz val="10"/>
      <name val="Arial"/>
      <family val="2"/>
    </font>
    <font>
      <b/>
      <sz val="9"/>
      <name val="Arial"/>
      <family val="2"/>
    </font>
    <font>
      <b/>
      <sz val="10"/>
      <name val="Arial"/>
      <family val="2"/>
    </font>
    <font>
      <sz val="7"/>
      <name val="Arial"/>
      <family val="2"/>
    </font>
    <font>
      <b/>
      <sz val="8"/>
      <name val="Arial"/>
      <family val="2"/>
    </font>
    <font>
      <b/>
      <sz val="10"/>
      <name val="Univers"/>
      <family val="2"/>
    </font>
    <font>
      <u/>
      <sz val="10"/>
      <color indexed="12"/>
      <name val="Univers"/>
      <family val="2"/>
    </font>
    <font>
      <b/>
      <sz val="8"/>
      <color indexed="12"/>
      <name val="Arial"/>
      <family val="2"/>
    </font>
    <font>
      <b/>
      <sz val="8"/>
      <color indexed="81"/>
      <name val="Tahoma"/>
      <family val="2"/>
    </font>
    <font>
      <sz val="8"/>
      <color indexed="81"/>
      <name val="Tahoma"/>
      <family val="2"/>
    </font>
    <font>
      <b/>
      <u/>
      <sz val="10.5"/>
      <name val="Univers"/>
      <family val="2"/>
    </font>
    <font>
      <sz val="10.5"/>
      <name val="Univers"/>
      <family val="2"/>
    </font>
    <font>
      <b/>
      <sz val="10"/>
      <color indexed="8"/>
      <name val="Arial"/>
      <family val="2"/>
    </font>
    <font>
      <sz val="9"/>
      <name val="Arial"/>
      <family val="2"/>
    </font>
    <font>
      <b/>
      <sz val="10"/>
      <color indexed="12"/>
      <name val="Arial"/>
      <family val="2"/>
    </font>
    <font>
      <sz val="10"/>
      <color indexed="12"/>
      <name val="Arial"/>
      <family val="2"/>
    </font>
    <font>
      <sz val="10"/>
      <color indexed="22"/>
      <name val="Arial"/>
      <family val="2"/>
    </font>
    <font>
      <sz val="10"/>
      <name val="Univers"/>
      <family val="2"/>
    </font>
    <font>
      <sz val="10"/>
      <color indexed="9"/>
      <name val="Arial"/>
      <family val="2"/>
    </font>
    <font>
      <b/>
      <sz val="8"/>
      <color indexed="10"/>
      <name val="Arial"/>
      <family val="2"/>
    </font>
    <font>
      <i/>
      <sz val="10"/>
      <name val="Univers"/>
      <family val="2"/>
    </font>
    <font>
      <i/>
      <sz val="8"/>
      <color indexed="12"/>
      <name val="Arial"/>
      <family val="2"/>
    </font>
    <font>
      <i/>
      <sz val="10"/>
      <color indexed="12"/>
      <name val="Arial"/>
      <family val="2"/>
    </font>
    <font>
      <b/>
      <sz val="18"/>
      <color theme="3"/>
      <name val="Cambria"/>
      <family val="2"/>
      <scheme val="major"/>
    </font>
    <font>
      <b/>
      <sz val="15"/>
      <color theme="3"/>
      <name val="Universe"/>
      <family val="2"/>
    </font>
    <font>
      <b/>
      <sz val="13"/>
      <color theme="3"/>
      <name val="Universe"/>
      <family val="2"/>
    </font>
    <font>
      <b/>
      <sz val="11"/>
      <color theme="3"/>
      <name val="Universe"/>
      <family val="2"/>
    </font>
    <font>
      <sz val="10"/>
      <color rgb="FF006100"/>
      <name val="Universe"/>
      <family val="2"/>
    </font>
    <font>
      <sz val="10"/>
      <color rgb="FF9C0006"/>
      <name val="Universe"/>
      <family val="2"/>
    </font>
    <font>
      <sz val="10"/>
      <color rgb="FF9C6500"/>
      <name val="Universe"/>
      <family val="2"/>
    </font>
    <font>
      <sz val="10"/>
      <color rgb="FF3F3F76"/>
      <name val="Universe"/>
      <family val="2"/>
    </font>
    <font>
      <b/>
      <sz val="10"/>
      <color rgb="FF3F3F3F"/>
      <name val="Universe"/>
      <family val="2"/>
    </font>
    <font>
      <b/>
      <sz val="10"/>
      <color rgb="FFFA7D00"/>
      <name val="Universe"/>
      <family val="2"/>
    </font>
    <font>
      <sz val="10"/>
      <color rgb="FFFA7D00"/>
      <name val="Universe"/>
      <family val="2"/>
    </font>
    <font>
      <b/>
      <sz val="10"/>
      <color theme="0"/>
      <name val="Universe"/>
      <family val="2"/>
    </font>
    <font>
      <sz val="10"/>
      <color rgb="FFFF0000"/>
      <name val="Universe"/>
      <family val="2"/>
    </font>
    <font>
      <i/>
      <sz val="10"/>
      <color rgb="FF7F7F7F"/>
      <name val="Universe"/>
      <family val="2"/>
    </font>
    <font>
      <b/>
      <sz val="10"/>
      <color theme="1"/>
      <name val="Universe"/>
      <family val="2"/>
    </font>
    <font>
      <sz val="10"/>
      <color theme="0"/>
      <name val="Universe"/>
      <family val="2"/>
    </font>
    <font>
      <sz val="8"/>
      <color rgb="FF000000"/>
      <name val="Tahoma"/>
      <family val="2"/>
    </font>
    <font>
      <b/>
      <sz val="12"/>
      <name val="Arial"/>
      <family val="2"/>
    </font>
    <font>
      <b/>
      <sz val="10"/>
      <name val="Univers"/>
      <family val="2"/>
    </font>
    <font>
      <b/>
      <u/>
      <sz val="10"/>
      <name val="Univers"/>
      <family val="2"/>
    </font>
    <font>
      <sz val="9"/>
      <color indexed="81"/>
      <name val="Tahoma"/>
      <family val="2"/>
    </font>
    <font>
      <b/>
      <sz val="9"/>
      <color indexed="81"/>
      <name val="Tahoma"/>
      <family val="2"/>
    </font>
    <font>
      <sz val="10"/>
      <name val="Univers"/>
      <family val="2"/>
    </font>
    <font>
      <sz val="10"/>
      <color rgb="FF000000"/>
      <name val="Univers"/>
      <family val="2"/>
    </font>
    <font>
      <sz val="10"/>
      <color rgb="FF00B050"/>
      <name val="Univers"/>
      <family val="2"/>
    </font>
    <font>
      <sz val="10"/>
      <color rgb="FFFF0000"/>
      <name val="Univers"/>
      <family val="2"/>
    </font>
    <font>
      <b/>
      <sz val="8"/>
      <color rgb="FF00B050"/>
      <name val="Arial"/>
      <family val="2"/>
    </font>
    <font>
      <b/>
      <sz val="8"/>
      <color rgb="FFFF0000"/>
      <name val="Arial"/>
      <family val="2"/>
    </font>
    <font>
      <b/>
      <sz val="10"/>
      <color rgb="FF00B050"/>
      <name val="Univers"/>
      <family val="2"/>
    </font>
    <font>
      <sz val="8"/>
      <color rgb="FFFF0000"/>
      <name val="Arial"/>
      <family val="2"/>
    </font>
    <font>
      <sz val="10"/>
      <color theme="1"/>
      <name val="Univers"/>
      <family val="2"/>
    </font>
    <font>
      <sz val="10"/>
      <color theme="1"/>
      <name val="Arial"/>
      <family val="2"/>
    </font>
    <font>
      <b/>
      <sz val="10"/>
      <color theme="1"/>
      <name val="Univers"/>
      <family val="2"/>
    </font>
    <font>
      <sz val="9"/>
      <color theme="1"/>
      <name val="Arial"/>
      <family val="2"/>
    </font>
    <font>
      <sz val="9"/>
      <color theme="1"/>
      <name val="Univers"/>
      <family val="2"/>
    </font>
    <font>
      <sz val="10"/>
      <color rgb="FF000000"/>
      <name val="Arial"/>
      <family val="2"/>
    </font>
    <font>
      <sz val="9"/>
      <color rgb="FFFF0000"/>
      <name val="Arial"/>
      <family val="2"/>
    </font>
    <font>
      <sz val="12"/>
      <name val="Times New Roman"/>
      <family val="1"/>
    </font>
    <font>
      <b/>
      <sz val="10"/>
      <color rgb="FFFF0000"/>
      <name val="Univers"/>
      <family val="2"/>
    </font>
    <font>
      <sz val="11"/>
      <color rgb="FF000000"/>
      <name val="Calibri"/>
      <family val="2"/>
      <scheme val="minor"/>
    </font>
    <font>
      <sz val="10"/>
      <color rgb="FF000000"/>
      <name val="Calibri"/>
      <family val="2"/>
    </font>
  </fonts>
  <fills count="3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bgColor indexed="64"/>
      </patternFill>
    </fill>
  </fills>
  <borders count="81">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9"/>
      </left>
      <right style="thin">
        <color indexed="9"/>
      </right>
      <top/>
      <bottom style="thin">
        <color indexed="9"/>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9"/>
      </left>
      <right/>
      <top/>
      <bottom/>
      <diagonal/>
    </border>
    <border>
      <left style="thin">
        <color indexed="22"/>
      </left>
      <right style="medium">
        <color indexed="64"/>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medium">
        <color indexed="64"/>
      </right>
      <top style="thin">
        <color indexed="64"/>
      </top>
      <bottom/>
      <diagonal/>
    </border>
    <border>
      <left style="thin">
        <color indexed="22"/>
      </left>
      <right style="medium">
        <color indexed="64"/>
      </right>
      <top/>
      <bottom/>
      <diagonal/>
    </border>
    <border>
      <left style="medium">
        <color indexed="64"/>
      </left>
      <right style="thin">
        <color indexed="9"/>
      </right>
      <top/>
      <bottom style="medium">
        <color indexed="9"/>
      </bottom>
      <diagonal/>
    </border>
    <border>
      <left/>
      <right/>
      <top style="thin">
        <color indexed="64"/>
      </top>
      <bottom/>
      <diagonal/>
    </border>
    <border>
      <left style="medium">
        <color indexed="64"/>
      </left>
      <right/>
      <top style="thin">
        <color indexed="64"/>
      </top>
      <bottom/>
      <diagonal/>
    </border>
    <border>
      <left/>
      <right style="thin">
        <color indexed="22"/>
      </right>
      <top style="thin">
        <color indexed="22"/>
      </top>
      <bottom style="thin">
        <color indexed="22"/>
      </bottom>
      <diagonal/>
    </border>
    <border>
      <left/>
      <right style="medium">
        <color indexed="64"/>
      </right>
      <top style="thin">
        <color indexed="22"/>
      </top>
      <bottom style="thin">
        <color indexed="22"/>
      </bottom>
      <diagonal/>
    </border>
    <border>
      <left/>
      <right/>
      <top style="medium">
        <color indexed="22"/>
      </top>
      <bottom/>
      <diagonal/>
    </border>
    <border>
      <left/>
      <right style="medium">
        <color indexed="64"/>
      </right>
      <top style="medium">
        <color indexed="22"/>
      </top>
      <bottom/>
      <diagonal/>
    </border>
    <border>
      <left/>
      <right style="thin">
        <color indexed="22"/>
      </right>
      <top style="thin">
        <color indexed="22"/>
      </top>
      <bottom/>
      <diagonal/>
    </border>
    <border>
      <left/>
      <right/>
      <top style="thin">
        <color indexed="22"/>
      </top>
      <bottom/>
      <diagonal/>
    </border>
    <border>
      <left/>
      <right/>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22"/>
      </left>
      <right/>
      <top/>
      <bottom/>
      <diagonal/>
    </border>
    <border>
      <left/>
      <right style="thin">
        <color indexed="22"/>
      </right>
      <top/>
      <bottom/>
      <diagonal/>
    </border>
    <border>
      <left style="thin">
        <color indexed="9"/>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22"/>
      </left>
      <right/>
      <top style="thin">
        <color indexed="22"/>
      </top>
      <bottom/>
      <diagonal/>
    </border>
    <border>
      <left style="medium">
        <color indexed="64"/>
      </left>
      <right style="thin">
        <color indexed="22"/>
      </right>
      <top style="thin">
        <color indexed="22"/>
      </top>
      <bottom style="thin">
        <color indexed="22"/>
      </bottom>
      <diagonal/>
    </border>
    <border>
      <left style="thin">
        <color indexed="22"/>
      </left>
      <right style="thin">
        <color indexed="9"/>
      </right>
      <top style="thin">
        <color indexed="64"/>
      </top>
      <bottom style="thin">
        <color indexed="22"/>
      </bottom>
      <diagonal/>
    </border>
    <border>
      <left style="thin">
        <color indexed="9"/>
      </left>
      <right style="medium">
        <color indexed="64"/>
      </right>
      <top style="thin">
        <color indexed="64"/>
      </top>
      <bottom style="thin">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64"/>
      </right>
      <top style="medium">
        <color indexed="22"/>
      </top>
      <bottom style="medium">
        <color indexed="22"/>
      </bottom>
      <diagonal/>
    </border>
    <border>
      <left style="medium">
        <color indexed="64"/>
      </left>
      <right/>
      <top style="thin">
        <color indexed="22"/>
      </top>
      <bottom style="thin">
        <color theme="0" tint="-0.24994659260841701"/>
      </bottom>
      <diagonal/>
    </border>
    <border>
      <left/>
      <right style="thin">
        <color indexed="22"/>
      </right>
      <top style="thin">
        <color indexed="22"/>
      </top>
      <bottom style="thin">
        <color theme="0"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9"/>
      </left>
      <right/>
      <top style="thin">
        <color indexed="9"/>
      </top>
      <bottom style="dotted">
        <color indexed="64"/>
      </bottom>
      <diagonal/>
    </border>
    <border>
      <left/>
      <right/>
      <top style="thin">
        <color indexed="9"/>
      </top>
      <bottom style="dotted">
        <color indexed="64"/>
      </bottom>
      <diagonal/>
    </border>
    <border>
      <left/>
      <right style="medium">
        <color indexed="64"/>
      </right>
      <top style="thin">
        <color indexed="9"/>
      </top>
      <bottom style="dotted">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22"/>
      </right>
      <top style="thin">
        <color indexed="22"/>
      </top>
      <bottom style="thin">
        <color indexed="64"/>
      </bottom>
      <diagonal/>
    </border>
    <border>
      <left/>
      <right style="medium">
        <color indexed="64"/>
      </right>
      <top style="thin">
        <color indexed="9"/>
      </top>
      <bottom/>
      <diagonal/>
    </border>
    <border>
      <left style="thin">
        <color indexed="22"/>
      </left>
      <right style="thin">
        <color theme="0" tint="-0.14999847407452621"/>
      </right>
      <top style="thin">
        <color indexed="22"/>
      </top>
      <bottom style="thin">
        <color indexed="22"/>
      </bottom>
      <diagonal/>
    </border>
    <border>
      <left style="thin">
        <color theme="0" tint="-0.14999847407452621"/>
      </left>
      <right style="thin">
        <color theme="0" tint="-0.14999847407452621"/>
      </right>
      <top style="thin">
        <color indexed="22"/>
      </top>
      <bottom style="thin">
        <color indexed="22"/>
      </bottom>
      <diagonal/>
    </border>
    <border>
      <left style="thin">
        <color indexed="22"/>
      </left>
      <right/>
      <top style="thin">
        <color indexed="22"/>
      </top>
      <bottom style="thin">
        <color theme="0" tint="-0.14999847407452621"/>
      </bottom>
      <diagonal/>
    </border>
    <border>
      <left style="thin">
        <color indexed="22"/>
      </left>
      <right style="thin">
        <color indexed="22"/>
      </right>
      <top style="thin">
        <color indexed="22"/>
      </top>
      <bottom style="thin">
        <color theme="0" tint="-0.14999847407452621"/>
      </bottom>
      <diagonal/>
    </border>
    <border>
      <left style="medium">
        <color indexed="64"/>
      </left>
      <right/>
      <top style="thin">
        <color indexed="22"/>
      </top>
      <bottom style="thin">
        <color theme="0" tint="-0.14999847407452621"/>
      </bottom>
      <diagonal/>
    </border>
    <border>
      <left/>
      <right style="thin">
        <color indexed="22"/>
      </right>
      <top style="thin">
        <color indexed="22"/>
      </top>
      <bottom style="thin">
        <color theme="0" tint="-0.14999847407452621"/>
      </bottom>
      <diagonal/>
    </border>
    <border>
      <left/>
      <right/>
      <top style="thin">
        <color indexed="22"/>
      </top>
      <bottom style="thin">
        <color theme="0" tint="-0.14999847407452621"/>
      </bottom>
      <diagonal/>
    </border>
    <border>
      <left style="thin">
        <color indexed="22"/>
      </left>
      <right style="thin">
        <color theme="0" tint="-0.14999847407452621"/>
      </right>
      <top style="thin">
        <color indexed="22"/>
      </top>
      <bottom style="thin">
        <color theme="0" tint="-0.14999847407452621"/>
      </bottom>
      <diagonal/>
    </border>
    <border>
      <left style="thin">
        <color theme="0" tint="-0.14999847407452621"/>
      </left>
      <right style="thin">
        <color theme="0" tint="-0.14999847407452621"/>
      </right>
      <top style="thin">
        <color indexed="22"/>
      </top>
      <bottom style="thin">
        <color theme="0" tint="-0.14999847407452621"/>
      </bottom>
      <diagonal/>
    </border>
    <border>
      <left style="medium">
        <color indexed="64"/>
      </left>
      <right style="thin">
        <color indexed="22"/>
      </right>
      <top style="thin">
        <color indexed="22"/>
      </top>
      <bottom style="thin">
        <color theme="0" tint="-0.14999847407452621"/>
      </bottom>
      <diagonal/>
    </border>
    <border>
      <left/>
      <right style="medium">
        <color indexed="64"/>
      </right>
      <top style="thin">
        <color indexed="22"/>
      </top>
      <bottom/>
      <diagonal/>
    </border>
    <border>
      <left/>
      <right style="thin">
        <color theme="0" tint="-0.14999847407452621"/>
      </right>
      <top style="thin">
        <color indexed="22"/>
      </top>
      <bottom style="thin">
        <color theme="0" tint="-0.14999847407452621"/>
      </bottom>
      <diagonal/>
    </border>
    <border>
      <left/>
      <right style="thin">
        <color theme="0" tint="-0.14999847407452621"/>
      </right>
      <top style="thin">
        <color indexed="22"/>
      </top>
      <bottom/>
      <diagonal/>
    </border>
    <border>
      <left/>
      <right style="thin">
        <color theme="0" tint="-0.14999847407452621"/>
      </right>
      <top/>
      <bottom style="thin">
        <color indexed="22"/>
      </bottom>
      <diagonal/>
    </border>
    <border>
      <left/>
      <right style="medium">
        <color indexed="64"/>
      </right>
      <top/>
      <bottom style="thin">
        <color indexed="9"/>
      </bottom>
      <diagonal/>
    </border>
    <border>
      <left style="thin">
        <color indexed="22"/>
      </left>
      <right/>
      <top style="medium">
        <color indexed="64"/>
      </top>
      <bottom style="thin">
        <color indexed="22"/>
      </bottom>
      <diagonal/>
    </border>
    <border>
      <left/>
      <right style="medium">
        <color indexed="64"/>
      </right>
      <top style="medium">
        <color indexed="64"/>
      </top>
      <bottom style="thin">
        <color indexed="22"/>
      </bottom>
      <diagonal/>
    </border>
  </borders>
  <cellStyleXfs count="46">
    <xf numFmtId="0" fontId="0" fillId="0" borderId="0"/>
    <xf numFmtId="0" fontId="10" fillId="0" borderId="0" applyNumberFormat="0" applyFill="0" applyBorder="0" applyAlignment="0" applyProtection="0">
      <alignment vertical="top"/>
      <protection locked="0"/>
    </xf>
    <xf numFmtId="0" fontId="21" fillId="0" borderId="0"/>
    <xf numFmtId="0" fontId="27" fillId="0" borderId="0" applyNumberFormat="0" applyFill="0" applyBorder="0" applyAlignment="0" applyProtection="0"/>
    <xf numFmtId="0" fontId="28" fillId="0" borderId="48" applyNumberFormat="0" applyFill="0" applyAlignment="0" applyProtection="0"/>
    <xf numFmtId="0" fontId="29" fillId="0" borderId="49" applyNumberFormat="0" applyFill="0" applyAlignment="0" applyProtection="0"/>
    <xf numFmtId="0" fontId="30" fillId="0" borderId="50"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51" applyNumberFormat="0" applyAlignment="0" applyProtection="0"/>
    <xf numFmtId="0" fontId="35" fillId="8" borderId="52" applyNumberFormat="0" applyAlignment="0" applyProtection="0"/>
    <xf numFmtId="0" fontId="36" fillId="8" borderId="51" applyNumberFormat="0" applyAlignment="0" applyProtection="0"/>
    <xf numFmtId="0" fontId="37" fillId="0" borderId="53" applyNumberFormat="0" applyFill="0" applyAlignment="0" applyProtection="0"/>
    <xf numFmtId="0" fontId="38" fillId="9" borderId="54"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56" applyNumberFormat="0" applyFill="0" applyAlignment="0" applyProtection="0"/>
    <xf numFmtId="0" fontId="4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4" borderId="0" applyNumberFormat="0" applyBorder="0" applyAlignment="0" applyProtection="0"/>
    <xf numFmtId="0" fontId="1" fillId="0" borderId="0"/>
    <xf numFmtId="0" fontId="1" fillId="10" borderId="55" applyNumberFormat="0" applyFont="0" applyAlignment="0" applyProtection="0"/>
    <xf numFmtId="0" fontId="2" fillId="0" borderId="0"/>
  </cellStyleXfs>
  <cellXfs count="313">
    <xf numFmtId="0" fontId="0" fillId="0" borderId="0" xfId="0"/>
    <xf numFmtId="0" fontId="3" fillId="0" borderId="0" xfId="0" applyFont="1"/>
    <xf numFmtId="0" fontId="3" fillId="2" borderId="0" xfId="0" applyFont="1" applyFill="1"/>
    <xf numFmtId="0" fontId="8" fillId="0" borderId="0" xfId="0" applyFont="1"/>
    <xf numFmtId="0" fontId="9" fillId="0" borderId="0" xfId="0" applyFont="1"/>
    <xf numFmtId="0" fontId="3" fillId="0" borderId="0" xfId="0" applyFont="1" applyProtection="1">
      <protection locked="0"/>
    </xf>
    <xf numFmtId="0" fontId="10" fillId="2" borderId="0" xfId="1" applyFill="1" applyAlignment="1" applyProtection="1">
      <alignment horizontal="center"/>
    </xf>
    <xf numFmtId="0" fontId="14" fillId="0" borderId="0" xfId="0" applyFont="1"/>
    <xf numFmtId="0" fontId="15" fillId="0" borderId="0" xfId="0" applyFont="1"/>
    <xf numFmtId="0" fontId="9" fillId="0" borderId="0" xfId="0" applyFont="1" applyAlignment="1">
      <alignment vertical="top" wrapText="1"/>
    </xf>
    <xf numFmtId="0" fontId="0" fillId="0" borderId="0" xfId="0" applyAlignment="1">
      <alignment vertical="top"/>
    </xf>
    <xf numFmtId="0" fontId="6" fillId="2" borderId="0" xfId="0" applyFont="1" applyFill="1" applyAlignment="1">
      <alignment horizontal="left" vertical="top"/>
    </xf>
    <xf numFmtId="0" fontId="4" fillId="2" borderId="0" xfId="0" applyFont="1" applyFill="1"/>
    <xf numFmtId="0" fontId="7" fillId="2" borderId="0" xfId="0" applyFont="1" applyFill="1"/>
    <xf numFmtId="0" fontId="0" fillId="2" borderId="0" xfId="0" applyFill="1"/>
    <xf numFmtId="0" fontId="8" fillId="2" borderId="0" xfId="0" applyFont="1" applyFill="1"/>
    <xf numFmtId="0" fontId="3" fillId="2" borderId="2" xfId="0" applyFont="1" applyFill="1" applyBorder="1"/>
    <xf numFmtId="14" fontId="3" fillId="2" borderId="2" xfId="0" applyNumberFormat="1" applyFont="1" applyFill="1" applyBorder="1"/>
    <xf numFmtId="0" fontId="3" fillId="2" borderId="0" xfId="0" applyFont="1" applyFill="1" applyAlignment="1">
      <alignment vertical="top" wrapText="1"/>
    </xf>
    <xf numFmtId="0" fontId="3" fillId="2" borderId="0" xfId="0" applyFont="1" applyFill="1" applyAlignment="1">
      <alignment vertical="top"/>
    </xf>
    <xf numFmtId="0" fontId="0" fillId="2" borderId="5" xfId="0" applyFill="1" applyBorder="1"/>
    <xf numFmtId="0" fontId="4" fillId="2" borderId="6" xfId="0" applyFont="1" applyFill="1" applyBorder="1"/>
    <xf numFmtId="0" fontId="5" fillId="2" borderId="6" xfId="0" applyFont="1" applyFill="1" applyBorder="1" applyAlignment="1">
      <alignment horizontal="right" vertical="top"/>
    </xf>
    <xf numFmtId="0" fontId="5" fillId="2" borderId="7" xfId="0" applyFont="1" applyFill="1" applyBorder="1" applyAlignment="1">
      <alignment horizontal="right" vertical="top"/>
    </xf>
    <xf numFmtId="0" fontId="0" fillId="2" borderId="8" xfId="0" applyFill="1" applyBorder="1"/>
    <xf numFmtId="0" fontId="8" fillId="2" borderId="9"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0" xfId="0" applyFont="1" applyFill="1" applyAlignment="1">
      <alignment horizontal="center"/>
    </xf>
    <xf numFmtId="0" fontId="3" fillId="2" borderId="14" xfId="0" applyFont="1" applyFill="1" applyBorder="1" applyAlignment="1">
      <alignment horizontal="center"/>
    </xf>
    <xf numFmtId="0" fontId="4" fillId="0" borderId="1" xfId="0" applyFont="1" applyBorder="1" applyAlignment="1" applyProtection="1">
      <alignment horizontal="left"/>
      <protection locked="0"/>
    </xf>
    <xf numFmtId="0" fontId="4" fillId="0" borderId="15" xfId="0" applyFont="1" applyBorder="1" applyAlignment="1" applyProtection="1">
      <alignment horizontal="left"/>
      <protection locked="0"/>
    </xf>
    <xf numFmtId="0" fontId="3" fillId="2" borderId="8" xfId="0" applyFont="1" applyFill="1" applyBorder="1" applyAlignment="1">
      <alignment horizontal="left"/>
    </xf>
    <xf numFmtId="49" fontId="4" fillId="0" borderId="1" xfId="0" applyNumberFormat="1" applyFont="1" applyBorder="1" applyAlignment="1" applyProtection="1">
      <alignment horizontal="left"/>
      <protection locked="0"/>
    </xf>
    <xf numFmtId="1" fontId="3" fillId="2" borderId="18" xfId="0" applyNumberFormat="1" applyFont="1" applyFill="1" applyBorder="1" applyAlignment="1">
      <alignment horizontal="center"/>
    </xf>
    <xf numFmtId="1" fontId="3" fillId="2" borderId="9" xfId="0" applyNumberFormat="1" applyFont="1" applyFill="1" applyBorder="1" applyAlignment="1">
      <alignment horizontal="center"/>
    </xf>
    <xf numFmtId="1" fontId="3" fillId="2" borderId="19" xfId="0" applyNumberFormat="1" applyFont="1" applyFill="1" applyBorder="1" applyAlignment="1">
      <alignment horizontal="center"/>
    </xf>
    <xf numFmtId="0" fontId="4" fillId="0" borderId="0" xfId="0" applyFont="1"/>
    <xf numFmtId="0" fontId="6" fillId="2" borderId="8" xfId="0" applyFont="1" applyFill="1" applyBorder="1"/>
    <xf numFmtId="0" fontId="6" fillId="0" borderId="20" xfId="0" applyFont="1" applyBorder="1" applyAlignment="1">
      <alignment horizontal="left"/>
    </xf>
    <xf numFmtId="0" fontId="6" fillId="2" borderId="0" xfId="0" applyFont="1" applyFill="1"/>
    <xf numFmtId="0" fontId="4" fillId="2" borderId="21" xfId="0" applyFont="1" applyFill="1" applyBorder="1" applyAlignment="1">
      <alignment horizontal="center"/>
    </xf>
    <xf numFmtId="0" fontId="19" fillId="2" borderId="9" xfId="0" applyFont="1" applyFill="1" applyBorder="1" applyAlignment="1">
      <alignment horizontal="left"/>
    </xf>
    <xf numFmtId="0" fontId="19" fillId="2" borderId="9" xfId="0" applyFont="1" applyFill="1" applyBorder="1" applyAlignment="1">
      <alignment horizontal="center" vertical="center"/>
    </xf>
    <xf numFmtId="0" fontId="4" fillId="2" borderId="2" xfId="0" applyFont="1" applyFill="1" applyBorder="1"/>
    <xf numFmtId="0" fontId="19" fillId="2" borderId="11" xfId="0" applyFont="1" applyFill="1" applyBorder="1" applyAlignment="1">
      <alignment horizontal="center" vertical="center"/>
    </xf>
    <xf numFmtId="0" fontId="4" fillId="2" borderId="4" xfId="0" applyFont="1" applyFill="1" applyBorder="1"/>
    <xf numFmtId="0" fontId="4" fillId="2" borderId="13" xfId="0" applyFont="1" applyFill="1" applyBorder="1"/>
    <xf numFmtId="0" fontId="4" fillId="2" borderId="8" xfId="0" applyFont="1" applyFill="1" applyBorder="1"/>
    <xf numFmtId="0" fontId="4" fillId="2" borderId="3" xfId="0" applyFont="1" applyFill="1" applyBorder="1" applyProtection="1">
      <protection locked="0"/>
    </xf>
    <xf numFmtId="165" fontId="4" fillId="0" borderId="1" xfId="0" applyNumberFormat="1" applyFont="1" applyBorder="1" applyAlignment="1" applyProtection="1">
      <alignment horizontal="left"/>
      <protection locked="0"/>
    </xf>
    <xf numFmtId="0" fontId="22" fillId="2" borderId="6" xfId="0" applyFont="1" applyFill="1" applyBorder="1"/>
    <xf numFmtId="0" fontId="0" fillId="2" borderId="25" xfId="0" applyFill="1" applyBorder="1"/>
    <xf numFmtId="0" fontId="0" fillId="2" borderId="26" xfId="0" applyFill="1" applyBorder="1"/>
    <xf numFmtId="0" fontId="23" fillId="2" borderId="25" xfId="0" applyFont="1" applyFill="1" applyBorder="1"/>
    <xf numFmtId="0" fontId="23" fillId="2" borderId="0" xfId="0" applyFont="1" applyFill="1" applyAlignment="1">
      <alignment horizontal="center"/>
    </xf>
    <xf numFmtId="0" fontId="23" fillId="2" borderId="8" xfId="0" applyFont="1" applyFill="1" applyBorder="1" applyAlignment="1">
      <alignment horizontal="left" vertical="top"/>
    </xf>
    <xf numFmtId="0" fontId="3" fillId="2" borderId="0" xfId="0" applyFont="1" applyFill="1" applyAlignment="1">
      <alignment horizontal="left" vertical="top"/>
    </xf>
    <xf numFmtId="49" fontId="4" fillId="2" borderId="28" xfId="0" applyNumberFormat="1" applyFont="1" applyFill="1" applyBorder="1" applyAlignment="1">
      <alignment horizontal="left" vertical="top"/>
    </xf>
    <xf numFmtId="0" fontId="3" fillId="0" borderId="0" xfId="0" applyFont="1" applyAlignment="1">
      <alignment horizontal="left" vertical="top"/>
    </xf>
    <xf numFmtId="0" fontId="4" fillId="0" borderId="15" xfId="0" applyFont="1" applyBorder="1" applyAlignment="1" applyProtection="1">
      <alignment horizontal="center" vertical="top"/>
      <protection locked="0"/>
    </xf>
    <xf numFmtId="0" fontId="3" fillId="2" borderId="28" xfId="0" applyFont="1" applyFill="1" applyBorder="1" applyAlignment="1">
      <alignment horizontal="left" vertical="top"/>
    </xf>
    <xf numFmtId="0" fontId="23" fillId="2" borderId="8" xfId="0" applyFont="1" applyFill="1" applyBorder="1" applyAlignment="1">
      <alignment horizontal="left" vertical="center"/>
    </xf>
    <xf numFmtId="0" fontId="23" fillId="2" borderId="0" xfId="0" applyFont="1" applyFill="1" applyAlignment="1">
      <alignment horizontal="left" vertical="center"/>
    </xf>
    <xf numFmtId="0" fontId="25" fillId="0" borderId="0" xfId="0" applyFont="1" applyAlignment="1">
      <alignment horizontal="left" wrapText="1"/>
    </xf>
    <xf numFmtId="0" fontId="2" fillId="2" borderId="0" xfId="0" applyFont="1" applyFill="1" applyAlignment="1">
      <alignment wrapText="1"/>
    </xf>
    <xf numFmtId="1" fontId="3" fillId="2" borderId="21" xfId="0" applyNumberFormat="1" applyFont="1" applyFill="1" applyBorder="1" applyAlignment="1">
      <alignment horizontal="center"/>
    </xf>
    <xf numFmtId="0" fontId="3" fillId="2" borderId="9" xfId="0" applyFont="1" applyFill="1" applyBorder="1" applyProtection="1">
      <protection hidden="1"/>
    </xf>
    <xf numFmtId="0" fontId="0" fillId="2" borderId="0" xfId="0" applyFill="1" applyProtection="1">
      <protection hidden="1"/>
    </xf>
    <xf numFmtId="0" fontId="0" fillId="2" borderId="9" xfId="0" applyFill="1" applyBorder="1" applyProtection="1">
      <protection hidden="1"/>
    </xf>
    <xf numFmtId="0" fontId="44" fillId="2" borderId="0" xfId="0" applyFont="1" applyFill="1" applyAlignment="1">
      <alignment horizontal="left" vertical="top"/>
    </xf>
    <xf numFmtId="0" fontId="45" fillId="2" borderId="0" xfId="0" applyFont="1" applyFill="1" applyAlignment="1">
      <alignment vertical="top" wrapText="1"/>
    </xf>
    <xf numFmtId="0" fontId="8" fillId="2" borderId="10" xfId="0" quotePrefix="1" applyFont="1" applyFill="1" applyBorder="1"/>
    <xf numFmtId="0" fontId="6" fillId="0" borderId="16" xfId="0" applyFont="1" applyBorder="1" applyAlignment="1" applyProtection="1">
      <alignment horizontal="left"/>
      <protection locked="0"/>
    </xf>
    <xf numFmtId="0" fontId="4" fillId="0" borderId="0" xfId="2" applyFont="1" applyAlignment="1">
      <alignment vertical="top" wrapText="1"/>
    </xf>
    <xf numFmtId="0" fontId="4" fillId="0" borderId="0" xfId="2" applyFont="1"/>
    <xf numFmtId="0" fontId="4" fillId="0" borderId="0" xfId="2" applyFont="1" applyAlignment="1">
      <alignment horizontal="center"/>
    </xf>
    <xf numFmtId="49" fontId="4" fillId="0" borderId="0" xfId="2" applyNumberFormat="1" applyFont="1" applyAlignment="1">
      <alignment horizontal="center"/>
    </xf>
    <xf numFmtId="0" fontId="4" fillId="0" borderId="0" xfId="0" quotePrefix="1" applyFont="1"/>
    <xf numFmtId="49" fontId="4" fillId="0" borderId="0" xfId="2" applyNumberFormat="1" applyFont="1" applyAlignment="1">
      <alignment horizontal="left"/>
    </xf>
    <xf numFmtId="0" fontId="0" fillId="0" borderId="0" xfId="0" applyAlignment="1">
      <alignment vertical="top" wrapText="1"/>
    </xf>
    <xf numFmtId="0" fontId="49" fillId="0" borderId="0" xfId="0" applyFont="1"/>
    <xf numFmtId="0" fontId="49" fillId="2" borderId="0" xfId="0" applyFont="1" applyFill="1"/>
    <xf numFmtId="0" fontId="49" fillId="0" borderId="0" xfId="2" applyFont="1"/>
    <xf numFmtId="0" fontId="49" fillId="0" borderId="0" xfId="2" applyFont="1" applyAlignment="1">
      <alignment horizontal="center"/>
    </xf>
    <xf numFmtId="49" fontId="49" fillId="0" borderId="0" xfId="2" quotePrefix="1" applyNumberFormat="1" applyFont="1" applyAlignment="1">
      <alignment horizontal="left"/>
    </xf>
    <xf numFmtId="0" fontId="50" fillId="0" borderId="0" xfId="0" applyFont="1"/>
    <xf numFmtId="0" fontId="0" fillId="0" borderId="0" xfId="0" applyAlignment="1">
      <alignment horizontal="center"/>
    </xf>
    <xf numFmtId="0" fontId="5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2" borderId="0" xfId="0" applyFill="1" applyAlignment="1">
      <alignment horizontal="center"/>
    </xf>
    <xf numFmtId="0" fontId="52" fillId="0" borderId="0" xfId="0" applyFont="1" applyAlignment="1">
      <alignment horizontal="center"/>
    </xf>
    <xf numFmtId="0" fontId="53" fillId="0" borderId="0" xfId="0" applyFont="1" applyAlignment="1">
      <alignment horizontal="center"/>
    </xf>
    <xf numFmtId="0" fontId="54" fillId="0" borderId="0" xfId="0" applyFont="1" applyAlignment="1">
      <alignment horizontal="center"/>
    </xf>
    <xf numFmtId="0" fontId="55" fillId="0" borderId="0" xfId="0" applyFont="1" applyAlignment="1">
      <alignment horizontal="center"/>
    </xf>
    <xf numFmtId="0" fontId="56" fillId="0" borderId="0" xfId="0" applyFont="1" applyAlignment="1">
      <alignment horizontal="center"/>
    </xf>
    <xf numFmtId="0" fontId="57" fillId="0" borderId="0" xfId="0" applyFont="1"/>
    <xf numFmtId="0" fontId="0" fillId="0" borderId="0" xfId="0" applyAlignment="1">
      <alignment horizontal="right"/>
    </xf>
    <xf numFmtId="0" fontId="0" fillId="0" borderId="0" xfId="0" applyAlignment="1">
      <alignment horizontal="left"/>
    </xf>
    <xf numFmtId="0" fontId="58" fillId="0" borderId="0" xfId="2" applyFont="1" applyAlignment="1">
      <alignment horizontal="center"/>
    </xf>
    <xf numFmtId="49" fontId="57" fillId="0" borderId="0" xfId="2" quotePrefix="1" applyNumberFormat="1" applyFont="1" applyAlignment="1">
      <alignment horizontal="left"/>
    </xf>
    <xf numFmtId="0" fontId="57" fillId="0" borderId="0" xfId="0" applyFont="1" applyAlignment="1">
      <alignment horizontal="right"/>
    </xf>
    <xf numFmtId="0" fontId="59" fillId="0" borderId="0" xfId="0" applyFont="1"/>
    <xf numFmtId="0" fontId="60" fillId="0" borderId="0" xfId="0" applyFont="1"/>
    <xf numFmtId="0" fontId="61" fillId="0" borderId="0" xfId="0" applyFont="1"/>
    <xf numFmtId="0" fontId="0" fillId="0" borderId="0" xfId="0" applyAlignment="1">
      <alignment wrapText="1"/>
    </xf>
    <xf numFmtId="0" fontId="62" fillId="0" borderId="0" xfId="0" applyFont="1"/>
    <xf numFmtId="0" fontId="17" fillId="2" borderId="21" xfId="0" applyFont="1" applyFill="1" applyBorder="1" applyAlignment="1">
      <alignment horizontal="center"/>
    </xf>
    <xf numFmtId="0" fontId="17" fillId="2" borderId="0" xfId="0" applyFont="1" applyFill="1" applyAlignment="1">
      <alignment horizontal="center"/>
    </xf>
    <xf numFmtId="0" fontId="64" fillId="0" borderId="0" xfId="0" applyFont="1"/>
    <xf numFmtId="0" fontId="3" fillId="2" borderId="12" xfId="0" applyFont="1" applyFill="1" applyBorder="1"/>
    <xf numFmtId="0" fontId="3" fillId="2" borderId="4" xfId="0" applyFont="1" applyFill="1" applyBorder="1"/>
    <xf numFmtId="0" fontId="3" fillId="2" borderId="13" xfId="0" applyFont="1" applyFill="1" applyBorder="1"/>
    <xf numFmtId="0" fontId="0" fillId="0" borderId="0" xfId="0" quotePrefix="1"/>
    <xf numFmtId="0" fontId="66" fillId="35" borderId="0" xfId="0" applyFont="1" applyFill="1"/>
    <xf numFmtId="0" fontId="0" fillId="35" borderId="0" xfId="0" applyFill="1"/>
    <xf numFmtId="0" fontId="31" fillId="4" borderId="0" xfId="8"/>
    <xf numFmtId="0" fontId="1" fillId="0" borderId="0" xfId="43"/>
    <xf numFmtId="165" fontId="4" fillId="0" borderId="16" xfId="0" applyNumberFormat="1" applyFont="1" applyBorder="1" applyAlignment="1" applyProtection="1">
      <alignment horizontal="left"/>
      <protection locked="0"/>
    </xf>
    <xf numFmtId="0" fontId="4" fillId="2" borderId="0" xfId="0" applyFont="1" applyFill="1" applyAlignment="1">
      <alignment horizontal="right"/>
    </xf>
    <xf numFmtId="0" fontId="4" fillId="0" borderId="0" xfId="0" applyFont="1" applyAlignment="1" applyProtection="1">
      <alignment horizontal="left"/>
      <protection locked="0"/>
    </xf>
    <xf numFmtId="0" fontId="4" fillId="2" borderId="21" xfId="0" applyFont="1" applyFill="1" applyBorder="1"/>
    <xf numFmtId="0" fontId="3" fillId="2" borderId="21" xfId="0" applyFont="1" applyFill="1" applyBorder="1"/>
    <xf numFmtId="0" fontId="4" fillId="2" borderId="35" xfId="0" applyFont="1" applyFill="1" applyBorder="1"/>
    <xf numFmtId="0" fontId="4" fillId="0" borderId="0" xfId="0" applyFont="1" applyAlignment="1">
      <alignment horizontal="right"/>
    </xf>
    <xf numFmtId="0" fontId="8" fillId="2" borderId="8" xfId="0" applyFont="1" applyFill="1" applyBorder="1"/>
    <xf numFmtId="0" fontId="26" fillId="2" borderId="8" xfId="0" applyFont="1" applyFill="1" applyBorder="1"/>
    <xf numFmtId="0" fontId="26" fillId="2" borderId="12" xfId="0" applyFont="1" applyFill="1" applyBorder="1"/>
    <xf numFmtId="0" fontId="26" fillId="2" borderId="4" xfId="0" applyFont="1" applyFill="1" applyBorder="1"/>
    <xf numFmtId="0" fontId="4" fillId="0" borderId="8" xfId="0" applyFont="1" applyBorder="1"/>
    <xf numFmtId="0" fontId="4" fillId="2" borderId="0" xfId="0" applyFont="1" applyFill="1" applyAlignment="1">
      <alignment vertical="center"/>
    </xf>
    <xf numFmtId="0" fontId="0" fillId="0" borderId="7" xfId="0" applyBorder="1"/>
    <xf numFmtId="0" fontId="0" fillId="0" borderId="9" xfId="0" applyBorder="1"/>
    <xf numFmtId="0" fontId="8" fillId="0" borderId="9" xfId="0" applyFont="1" applyBorder="1"/>
    <xf numFmtId="0" fontId="3" fillId="0" borderId="9" xfId="0" applyFont="1" applyBorder="1"/>
    <xf numFmtId="0" fontId="3" fillId="0" borderId="9" xfId="0" applyFont="1" applyBorder="1" applyAlignment="1">
      <alignment horizontal="left" vertical="top"/>
    </xf>
    <xf numFmtId="0" fontId="0" fillId="0" borderId="9" xfId="0" applyBorder="1" applyAlignment="1">
      <alignment vertical="top"/>
    </xf>
    <xf numFmtId="0" fontId="3" fillId="0" borderId="9" xfId="0" applyFont="1" applyBorder="1" applyAlignment="1">
      <alignment horizontal="right"/>
    </xf>
    <xf numFmtId="0" fontId="3" fillId="0" borderId="9" xfId="0" applyFont="1" applyBorder="1" applyProtection="1">
      <protection locked="0"/>
    </xf>
    <xf numFmtId="14" fontId="3" fillId="0" borderId="63" xfId="0" applyNumberFormat="1" applyFont="1" applyBorder="1" applyAlignment="1">
      <alignment horizontal="left"/>
    </xf>
    <xf numFmtId="0" fontId="0" fillId="2" borderId="9" xfId="0" applyFill="1" applyBorder="1"/>
    <xf numFmtId="0" fontId="4" fillId="0" borderId="9" xfId="0" applyFont="1" applyBorder="1"/>
    <xf numFmtId="0" fontId="3" fillId="0" borderId="13" xfId="0" applyFont="1" applyBorder="1"/>
    <xf numFmtId="0" fontId="3" fillId="2" borderId="24" xfId="0" applyFont="1" applyFill="1" applyBorder="1"/>
    <xf numFmtId="0" fontId="3" fillId="36" borderId="0" xfId="0" applyFont="1" applyFill="1"/>
    <xf numFmtId="0" fontId="3" fillId="36" borderId="9" xfId="0" applyFont="1" applyFill="1" applyBorder="1"/>
    <xf numFmtId="0" fontId="4" fillId="0" borderId="64" xfId="0" applyFont="1" applyBorder="1" applyAlignment="1" applyProtection="1">
      <alignment horizontal="left"/>
      <protection locked="0"/>
    </xf>
    <xf numFmtId="165" fontId="4" fillId="0" borderId="65" xfId="0" applyNumberFormat="1" applyFont="1" applyBorder="1" applyAlignment="1" applyProtection="1">
      <alignment horizontal="left"/>
      <protection locked="0"/>
    </xf>
    <xf numFmtId="0" fontId="6" fillId="0" borderId="66" xfId="0" applyFont="1" applyBorder="1" applyAlignment="1" applyProtection="1">
      <alignment horizontal="left"/>
      <protection locked="0"/>
    </xf>
    <xf numFmtId="165" fontId="4" fillId="0" borderId="67" xfId="0" applyNumberFormat="1" applyFont="1" applyBorder="1" applyAlignment="1" applyProtection="1">
      <alignment horizontal="left"/>
      <protection locked="0"/>
    </xf>
    <xf numFmtId="165" fontId="4" fillId="0" borderId="66" xfId="0" applyNumberFormat="1" applyFont="1" applyBorder="1" applyAlignment="1" applyProtection="1">
      <alignment horizontal="left"/>
      <protection locked="0"/>
    </xf>
    <xf numFmtId="49" fontId="4" fillId="0" borderId="67" xfId="0" applyNumberFormat="1" applyFont="1" applyBorder="1" applyAlignment="1" applyProtection="1">
      <alignment horizontal="left"/>
      <protection locked="0"/>
    </xf>
    <xf numFmtId="0" fontId="0" fillId="2" borderId="2" xfId="0" applyFill="1" applyBorder="1" applyProtection="1">
      <protection hidden="1"/>
    </xf>
    <xf numFmtId="0" fontId="6" fillId="0" borderId="71" xfId="0" applyFont="1" applyBorder="1" applyAlignment="1" applyProtection="1">
      <alignment horizontal="left"/>
      <protection locked="0"/>
    </xf>
    <xf numFmtId="165" fontId="4" fillId="0" borderId="72" xfId="0" applyNumberFormat="1" applyFont="1" applyBorder="1" applyAlignment="1" applyProtection="1">
      <alignment horizontal="left"/>
      <protection locked="0"/>
    </xf>
    <xf numFmtId="0" fontId="6" fillId="2" borderId="8" xfId="0" applyFont="1" applyFill="1" applyBorder="1" applyAlignment="1">
      <alignment horizontal="left" vertical="top"/>
    </xf>
    <xf numFmtId="0" fontId="3" fillId="2" borderId="74" xfId="0" applyFont="1" applyFill="1" applyBorder="1"/>
    <xf numFmtId="0" fontId="6" fillId="36" borderId="0" xfId="0" quotePrefix="1" applyFont="1" applyFill="1"/>
    <xf numFmtId="0" fontId="4" fillId="0" borderId="3" xfId="0" applyFont="1" applyBorder="1" applyProtection="1">
      <protection locked="0"/>
    </xf>
    <xf numFmtId="0" fontId="4" fillId="2" borderId="78" xfId="0" applyFont="1" applyFill="1" applyBorder="1"/>
    <xf numFmtId="1" fontId="4" fillId="0" borderId="24" xfId="0" applyNumberFormat="1" applyFont="1" applyBorder="1" applyAlignment="1" applyProtection="1">
      <alignment horizontal="left"/>
      <protection locked="0"/>
    </xf>
    <xf numFmtId="2" fontId="4" fillId="0" borderId="15" xfId="0" applyNumberFormat="1" applyFont="1" applyBorder="1" applyAlignment="1" applyProtection="1">
      <alignment horizontal="left"/>
      <protection locked="0"/>
    </xf>
    <xf numFmtId="165" fontId="4" fillId="0" borderId="15" xfId="0" applyNumberFormat="1" applyFont="1" applyBorder="1" applyAlignment="1" applyProtection="1">
      <alignment horizontal="left"/>
      <protection locked="0"/>
    </xf>
    <xf numFmtId="165" fontId="4" fillId="0" borderId="24" xfId="0" applyNumberFormat="1" applyFont="1" applyBorder="1" applyAlignment="1" applyProtection="1">
      <alignment horizontal="left"/>
      <protection locked="0"/>
    </xf>
    <xf numFmtId="0" fontId="4" fillId="0" borderId="16" xfId="0" applyFont="1" applyBorder="1" applyAlignment="1" applyProtection="1">
      <alignment horizontal="left"/>
      <protection locked="0"/>
    </xf>
    <xf numFmtId="0" fontId="4" fillId="2" borderId="0" xfId="0" applyFont="1" applyFill="1" applyAlignment="1">
      <alignment horizontal="left"/>
    </xf>
    <xf numFmtId="0" fontId="4" fillId="0" borderId="24" xfId="0" applyFont="1" applyBorder="1" applyAlignment="1" applyProtection="1">
      <alignment horizontal="left"/>
      <protection locked="0"/>
    </xf>
    <xf numFmtId="0" fontId="4" fillId="2" borderId="0" xfId="0" applyFont="1" applyFill="1" applyAlignment="1">
      <alignment horizontal="center"/>
    </xf>
    <xf numFmtId="0" fontId="0" fillId="0" borderId="0" xfId="0" applyAlignment="1" applyProtection="1">
      <alignment horizontal="left"/>
      <protection locked="0"/>
    </xf>
    <xf numFmtId="0" fontId="57" fillId="0" borderId="0" xfId="2" applyFont="1" applyAlignment="1" applyProtection="1">
      <alignment horizontal="center"/>
      <protection locked="0"/>
    </xf>
    <xf numFmtId="49" fontId="49" fillId="0" borderId="0" xfId="2" quotePrefix="1" applyNumberFormat="1" applyFont="1" applyAlignment="1" applyProtection="1">
      <alignment horizontal="left"/>
      <protection locked="0"/>
    </xf>
    <xf numFmtId="0" fontId="57" fillId="0" borderId="0" xfId="0" applyFont="1" applyProtection="1">
      <protection locked="0"/>
    </xf>
    <xf numFmtId="0" fontId="67" fillId="0" borderId="0" xfId="0" applyFont="1" applyProtection="1">
      <protection locked="0"/>
    </xf>
    <xf numFmtId="0" fontId="0" fillId="0" borderId="0" xfId="0" applyProtection="1">
      <protection locked="0"/>
    </xf>
    <xf numFmtId="0" fontId="31" fillId="4" borderId="0" xfId="8" applyProtection="1">
      <protection locked="0"/>
    </xf>
    <xf numFmtId="0" fontId="49" fillId="0" borderId="0" xfId="0" applyFont="1" applyProtection="1">
      <protection locked="0"/>
    </xf>
    <xf numFmtId="0" fontId="2" fillId="2" borderId="0" xfId="0" applyFont="1" applyFill="1"/>
    <xf numFmtId="0" fontId="0" fillId="2" borderId="0" xfId="0" applyFill="1" applyProtection="1">
      <protection locked="0"/>
    </xf>
    <xf numFmtId="0" fontId="4" fillId="0" borderId="16" xfId="0" applyFont="1" applyBorder="1" applyAlignment="1">
      <alignment horizontal="left"/>
    </xf>
    <xf numFmtId="1" fontId="57" fillId="0" borderId="0" xfId="0" applyNumberFormat="1" applyFont="1" applyAlignment="1" applyProtection="1">
      <alignment horizontal="right"/>
      <protection locked="0"/>
    </xf>
    <xf numFmtId="49" fontId="49" fillId="0" borderId="0" xfId="2" applyNumberFormat="1" applyFont="1"/>
    <xf numFmtId="49" fontId="57" fillId="0" borderId="0" xfId="0" applyNumberFormat="1" applyFont="1"/>
    <xf numFmtId="49" fontId="53" fillId="0" borderId="0" xfId="0" applyNumberFormat="1" applyFont="1" applyAlignment="1">
      <alignment horizontal="center"/>
    </xf>
    <xf numFmtId="1" fontId="57" fillId="0" borderId="0" xfId="0" applyNumberFormat="1" applyFont="1" applyProtection="1">
      <protection locked="0"/>
    </xf>
    <xf numFmtId="0" fontId="2" fillId="0" borderId="0" xfId="0" applyFont="1" applyAlignment="1">
      <alignment vertical="center"/>
    </xf>
    <xf numFmtId="0" fontId="2" fillId="0" borderId="0" xfId="2" applyFont="1"/>
    <xf numFmtId="49" fontId="2" fillId="0" borderId="0" xfId="2" applyNumberFormat="1" applyFont="1"/>
    <xf numFmtId="0" fontId="4" fillId="2" borderId="0" xfId="0" applyFont="1" applyFill="1" applyAlignment="1">
      <alignment horizontal="left"/>
    </xf>
    <xf numFmtId="0" fontId="4" fillId="2" borderId="0" xfId="0" applyFont="1" applyFill="1" applyAlignment="1">
      <alignment horizontal="center"/>
    </xf>
    <xf numFmtId="0" fontId="0" fillId="0" borderId="0" xfId="0" applyFont="1"/>
    <xf numFmtId="0" fontId="2" fillId="36" borderId="0" xfId="0" applyFont="1" applyFill="1"/>
    <xf numFmtId="0" fontId="4" fillId="0" borderId="16"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4" fillId="2" borderId="16" xfId="0" applyFont="1" applyFill="1" applyBorder="1" applyAlignment="1" applyProtection="1">
      <alignment horizontal="left"/>
      <protection locked="0"/>
    </xf>
    <xf numFmtId="0" fontId="4" fillId="2" borderId="17" xfId="0" applyFont="1" applyFill="1" applyBorder="1" applyAlignment="1" applyProtection="1">
      <alignment horizontal="left"/>
      <protection locked="0"/>
    </xf>
    <xf numFmtId="0" fontId="4" fillId="2" borderId="23" xfId="0" applyFont="1" applyFill="1" applyBorder="1" applyAlignment="1" applyProtection="1">
      <alignment horizontal="left"/>
      <protection locked="0"/>
    </xf>
    <xf numFmtId="0" fontId="3" fillId="0" borderId="40" xfId="0" applyFont="1" applyBorder="1" applyProtection="1">
      <protection locked="0"/>
    </xf>
    <xf numFmtId="0" fontId="3" fillId="0" borderId="1" xfId="0" applyFont="1" applyBorder="1" applyProtection="1">
      <protection locked="0"/>
    </xf>
    <xf numFmtId="0" fontId="17" fillId="2" borderId="16" xfId="0" applyFont="1" applyFill="1" applyBorder="1" applyAlignment="1" applyProtection="1">
      <alignment horizontal="left"/>
      <protection locked="0"/>
    </xf>
    <xf numFmtId="0" fontId="17" fillId="2" borderId="17" xfId="0" applyFont="1" applyFill="1" applyBorder="1" applyAlignment="1" applyProtection="1">
      <alignment horizontal="left"/>
      <protection locked="0"/>
    </xf>
    <xf numFmtId="0" fontId="17" fillId="2" borderId="23" xfId="0" applyFont="1" applyFill="1" applyBorder="1" applyAlignment="1" applyProtection="1">
      <alignment horizontal="left"/>
      <protection locked="0"/>
    </xf>
    <xf numFmtId="0" fontId="4" fillId="2" borderId="0" xfId="0" applyFont="1" applyFill="1" applyAlignment="1">
      <alignment horizontal="left"/>
    </xf>
    <xf numFmtId="0" fontId="6" fillId="0" borderId="22" xfId="0" applyFont="1" applyBorder="1" applyAlignment="1">
      <alignment horizontal="left"/>
    </xf>
    <xf numFmtId="0" fontId="6" fillId="0" borderId="21" xfId="0" applyFont="1" applyBorder="1" applyAlignment="1">
      <alignment horizontal="left"/>
    </xf>
    <xf numFmtId="0" fontId="17" fillId="2" borderId="60" xfId="0" applyFont="1" applyFill="1" applyBorder="1" applyAlignment="1" applyProtection="1">
      <alignment horizontal="center"/>
      <protection locked="0"/>
    </xf>
    <xf numFmtId="0" fontId="17" fillId="2" borderId="61" xfId="0" applyFont="1" applyFill="1" applyBorder="1" applyAlignment="1" applyProtection="1">
      <alignment horizontal="center"/>
      <protection locked="0"/>
    </xf>
    <xf numFmtId="0" fontId="17" fillId="2" borderId="62" xfId="0" applyFont="1" applyFill="1" applyBorder="1" applyAlignment="1" applyProtection="1">
      <alignment horizontal="center"/>
      <protection locked="0"/>
    </xf>
    <xf numFmtId="0" fontId="4" fillId="2" borderId="0" xfId="0" applyFont="1" applyFill="1" applyAlignment="1">
      <alignment horizontal="right" vertical="top"/>
    </xf>
    <xf numFmtId="0" fontId="4" fillId="2" borderId="9" xfId="0" applyFont="1" applyFill="1" applyBorder="1" applyAlignment="1">
      <alignment horizontal="right" vertical="top"/>
    </xf>
    <xf numFmtId="0" fontId="4" fillId="2" borderId="0" xfId="0" applyFont="1" applyFill="1" applyAlignment="1">
      <alignment horizontal="center" vertical="top"/>
    </xf>
    <xf numFmtId="0" fontId="3" fillId="0" borderId="16" xfId="0" applyFont="1" applyBorder="1" applyProtection="1">
      <protection locked="0"/>
    </xf>
    <xf numFmtId="0" fontId="3" fillId="0" borderId="17" xfId="0" applyFont="1" applyBorder="1" applyProtection="1">
      <protection locked="0"/>
    </xf>
    <xf numFmtId="0" fontId="3" fillId="0" borderId="23" xfId="0" applyFont="1" applyBorder="1" applyProtection="1">
      <protection locked="0"/>
    </xf>
    <xf numFmtId="0" fontId="17" fillId="0" borderId="16" xfId="0" applyFont="1" applyBorder="1" applyAlignment="1" applyProtection="1">
      <alignment horizontal="left"/>
      <protection locked="0"/>
    </xf>
    <xf numFmtId="0" fontId="17" fillId="0" borderId="17" xfId="0" applyFont="1" applyBorder="1" applyAlignment="1" applyProtection="1">
      <alignment horizontal="left"/>
      <protection locked="0"/>
    </xf>
    <xf numFmtId="0" fontId="17" fillId="0" borderId="23" xfId="0" applyFont="1" applyBorder="1" applyAlignment="1" applyProtection="1">
      <alignment horizontal="left"/>
      <protection locked="0"/>
    </xf>
    <xf numFmtId="0" fontId="4" fillId="0" borderId="17"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39" xfId="0" applyFont="1" applyBorder="1" applyAlignment="1" applyProtection="1">
      <alignment horizontal="left"/>
      <protection locked="0"/>
    </xf>
    <xf numFmtId="0" fontId="4" fillId="0" borderId="28" xfId="0" applyFont="1" applyBorder="1" applyAlignment="1" applyProtection="1">
      <alignment horizontal="left"/>
      <protection locked="0"/>
    </xf>
    <xf numFmtId="0" fontId="4" fillId="0" borderId="27" xfId="0" applyFont="1" applyBorder="1" applyAlignment="1" applyProtection="1">
      <alignment horizontal="left"/>
      <protection locked="0"/>
    </xf>
    <xf numFmtId="0" fontId="4" fillId="0" borderId="0" xfId="0" quotePrefix="1" applyFont="1" applyAlignment="1">
      <alignment horizontal="left"/>
    </xf>
    <xf numFmtId="0" fontId="4" fillId="0" borderId="0" xfId="0" applyFont="1" applyAlignment="1">
      <alignment horizontal="left"/>
    </xf>
    <xf numFmtId="0" fontId="4" fillId="0" borderId="36" xfId="0" applyFont="1" applyBorder="1" applyAlignment="1">
      <alignment horizontal="left"/>
    </xf>
    <xf numFmtId="0" fontId="18" fillId="2" borderId="16" xfId="0" applyFont="1" applyFill="1" applyBorder="1" applyAlignment="1" applyProtection="1">
      <alignment horizontal="center"/>
      <protection locked="0"/>
    </xf>
    <xf numFmtId="0" fontId="18" fillId="2" borderId="24" xfId="0" applyFont="1" applyFill="1" applyBorder="1" applyAlignment="1" applyProtection="1">
      <alignment horizontal="center"/>
      <protection locked="0"/>
    </xf>
    <xf numFmtId="0" fontId="11" fillId="2" borderId="0" xfId="0" applyFont="1" applyFill="1" applyAlignment="1">
      <alignment horizontal="center"/>
    </xf>
    <xf numFmtId="0" fontId="11" fillId="2" borderId="9" xfId="0" applyFont="1" applyFill="1" applyBorder="1" applyAlignment="1">
      <alignment horizont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49" fontId="4" fillId="0" borderId="16" xfId="0" applyNumberFormat="1" applyFont="1" applyBorder="1" applyAlignment="1" applyProtection="1">
      <alignment horizontal="left"/>
      <protection locked="0"/>
    </xf>
    <xf numFmtId="49" fontId="4" fillId="0" borderId="24" xfId="0" applyNumberFormat="1" applyFont="1" applyBorder="1" applyAlignment="1" applyProtection="1">
      <alignment horizontal="left"/>
      <protection locked="0"/>
    </xf>
    <xf numFmtId="0" fontId="4" fillId="0" borderId="16" xfId="0" applyFont="1" applyBorder="1" applyAlignment="1">
      <alignment horizontal="left"/>
    </xf>
    <xf numFmtId="0" fontId="4" fillId="0" borderId="24" xfId="0" applyFont="1" applyBorder="1" applyAlignment="1">
      <alignment horizontal="left"/>
    </xf>
    <xf numFmtId="0" fontId="4" fillId="2" borderId="16" xfId="0"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23" xfId="0" applyFont="1" applyFill="1" applyBorder="1" applyAlignment="1" applyProtection="1">
      <alignment horizontal="center"/>
      <protection locked="0"/>
    </xf>
    <xf numFmtId="0" fontId="4" fillId="3" borderId="16" xfId="0" applyFont="1" applyFill="1" applyBorder="1" applyAlignment="1" applyProtection="1">
      <alignment horizontal="center"/>
      <protection locked="0"/>
    </xf>
    <xf numFmtId="0" fontId="4" fillId="3" borderId="23" xfId="0" applyFont="1" applyFill="1" applyBorder="1" applyAlignment="1" applyProtection="1">
      <alignment horizontal="center"/>
      <protection locked="0"/>
    </xf>
    <xf numFmtId="0" fontId="23" fillId="2" borderId="0" xfId="0" applyFont="1" applyFill="1" applyAlignment="1">
      <alignment horizontal="center" vertical="center"/>
    </xf>
    <xf numFmtId="0" fontId="10" fillId="0" borderId="16" xfId="1" applyFill="1" applyBorder="1" applyAlignment="1" applyProtection="1">
      <alignment horizontal="left"/>
      <protection locked="0"/>
    </xf>
    <xf numFmtId="0" fontId="17" fillId="0" borderId="16" xfId="0" applyFont="1" applyBorder="1" applyAlignment="1" applyProtection="1">
      <alignment horizontal="center"/>
      <protection locked="0"/>
    </xf>
    <xf numFmtId="0" fontId="17" fillId="0" borderId="17" xfId="0" applyFont="1" applyBorder="1" applyAlignment="1" applyProtection="1">
      <alignment horizontal="center"/>
      <protection locked="0"/>
    </xf>
    <xf numFmtId="0" fontId="17" fillId="0" borderId="23" xfId="0" applyFont="1" applyBorder="1" applyAlignment="1" applyProtection="1">
      <alignment horizontal="center"/>
      <protection locked="0"/>
    </xf>
    <xf numFmtId="164" fontId="19" fillId="2" borderId="9" xfId="0" applyNumberFormat="1" applyFont="1" applyFill="1" applyBorder="1" applyAlignment="1">
      <alignment horizontal="left"/>
    </xf>
    <xf numFmtId="164" fontId="19" fillId="2" borderId="11" xfId="0" applyNumberFormat="1" applyFont="1" applyFill="1" applyBorder="1" applyAlignment="1">
      <alignment horizontal="left"/>
    </xf>
    <xf numFmtId="0" fontId="4" fillId="2" borderId="0" xfId="0" applyFont="1" applyFill="1" applyAlignment="1">
      <alignment horizontal="center"/>
    </xf>
    <xf numFmtId="0" fontId="4" fillId="2" borderId="9" xfId="0" applyFont="1" applyFill="1" applyBorder="1" applyAlignment="1">
      <alignment horizontal="center"/>
    </xf>
    <xf numFmtId="0" fontId="4" fillId="2" borderId="8" xfId="0" applyFont="1" applyFill="1" applyBorder="1" applyAlignment="1">
      <alignment horizontal="left"/>
    </xf>
    <xf numFmtId="14" fontId="4" fillId="2" borderId="37" xfId="0" applyNumberFormat="1" applyFont="1" applyFill="1" applyBorder="1" applyAlignment="1" applyProtection="1">
      <alignment horizontal="left"/>
      <protection locked="0"/>
    </xf>
    <xf numFmtId="0" fontId="4" fillId="2" borderId="38" xfId="0" applyFont="1" applyFill="1" applyBorder="1" applyAlignment="1" applyProtection="1">
      <alignment horizontal="left"/>
      <protection locked="0"/>
    </xf>
    <xf numFmtId="0" fontId="4" fillId="2" borderId="57" xfId="0" applyFont="1" applyFill="1" applyBorder="1" applyAlignment="1" applyProtection="1">
      <alignment horizontal="left"/>
      <protection locked="0"/>
    </xf>
    <xf numFmtId="0" fontId="4" fillId="2" borderId="58" xfId="0" applyFont="1" applyFill="1" applyBorder="1" applyAlignment="1" applyProtection="1">
      <alignment horizontal="left"/>
      <protection locked="0"/>
    </xf>
    <xf numFmtId="0" fontId="4" fillId="2" borderId="59" xfId="0" applyFont="1" applyFill="1" applyBorder="1" applyAlignment="1" applyProtection="1">
      <alignment horizontal="left"/>
      <protection locked="0"/>
    </xf>
    <xf numFmtId="0" fontId="3" fillId="2" borderId="66" xfId="0" applyFont="1" applyFill="1" applyBorder="1" applyAlignment="1" applyProtection="1">
      <alignment horizontal="center" vertical="top"/>
      <protection locked="0"/>
    </xf>
    <xf numFmtId="0" fontId="3" fillId="2" borderId="70" xfId="0" applyFont="1" applyFill="1" applyBorder="1" applyAlignment="1" applyProtection="1">
      <alignment horizontal="center" vertical="top"/>
      <protection locked="0"/>
    </xf>
    <xf numFmtId="0" fontId="3" fillId="2" borderId="75" xfId="0" applyFont="1" applyFill="1" applyBorder="1" applyAlignment="1" applyProtection="1">
      <alignment horizontal="center" vertical="top"/>
      <protection locked="0"/>
    </xf>
    <xf numFmtId="0" fontId="3" fillId="2" borderId="39" xfId="0" applyFont="1" applyFill="1" applyBorder="1" applyAlignment="1" applyProtection="1">
      <alignment horizontal="center" vertical="top"/>
      <protection locked="0"/>
    </xf>
    <xf numFmtId="0" fontId="3" fillId="2" borderId="28" xfId="0" applyFont="1" applyFill="1" applyBorder="1" applyAlignment="1" applyProtection="1">
      <alignment horizontal="center" vertical="top"/>
      <protection locked="0"/>
    </xf>
    <xf numFmtId="0" fontId="3" fillId="2" borderId="76" xfId="0" applyFont="1" applyFill="1" applyBorder="1" applyAlignment="1" applyProtection="1">
      <alignment horizontal="center" vertical="top"/>
      <protection locked="0"/>
    </xf>
    <xf numFmtId="0" fontId="3" fillId="2" borderId="30" xfId="0" applyFont="1" applyFill="1" applyBorder="1" applyAlignment="1" applyProtection="1">
      <alignment horizontal="center" vertical="top"/>
      <protection locked="0"/>
    </xf>
    <xf numFmtId="0" fontId="3" fillId="2" borderId="29" xfId="0" applyFont="1" applyFill="1" applyBorder="1" applyAlignment="1" applyProtection="1">
      <alignment horizontal="center" vertical="top"/>
      <protection locked="0"/>
    </xf>
    <xf numFmtId="0" fontId="3" fillId="2" borderId="77" xfId="0" applyFont="1" applyFill="1" applyBorder="1" applyAlignment="1" applyProtection="1">
      <alignment horizontal="center" vertical="top"/>
      <protection locked="0"/>
    </xf>
    <xf numFmtId="165" fontId="4" fillId="2" borderId="37" xfId="0" applyNumberFormat="1" applyFont="1" applyFill="1" applyBorder="1" applyAlignment="1" applyProtection="1">
      <alignment horizontal="left"/>
      <protection locked="0"/>
    </xf>
    <xf numFmtId="165" fontId="4" fillId="2" borderId="38" xfId="0" applyNumberFormat="1" applyFont="1" applyFill="1" applyBorder="1" applyAlignment="1" applyProtection="1">
      <alignment horizontal="left"/>
      <protection locked="0"/>
    </xf>
    <xf numFmtId="0" fontId="6" fillId="0" borderId="73" xfId="0" applyFont="1" applyBorder="1" applyAlignment="1" applyProtection="1">
      <alignment horizontal="left"/>
      <protection locked="0"/>
    </xf>
    <xf numFmtId="0" fontId="6" fillId="0" borderId="67" xfId="0" applyFont="1" applyBorder="1" applyAlignment="1" applyProtection="1">
      <alignment horizontal="left"/>
      <protection locked="0"/>
    </xf>
    <xf numFmtId="165" fontId="4" fillId="0" borderId="16" xfId="0" applyNumberFormat="1" applyFont="1" applyBorder="1" applyAlignment="1" applyProtection="1">
      <alignment horizontal="left"/>
      <protection locked="0"/>
    </xf>
    <xf numFmtId="165" fontId="4" fillId="0" borderId="24" xfId="0" applyNumberFormat="1" applyFont="1" applyBorder="1" applyAlignment="1" applyProtection="1">
      <alignment horizontal="left"/>
      <protection locked="0"/>
    </xf>
    <xf numFmtId="0" fontId="4" fillId="0" borderId="79" xfId="0" applyFont="1" applyBorder="1" applyAlignment="1" applyProtection="1">
      <alignment horizontal="left"/>
      <protection locked="0"/>
    </xf>
    <xf numFmtId="0" fontId="4" fillId="0" borderId="80" xfId="0" applyFont="1" applyBorder="1" applyAlignment="1" applyProtection="1">
      <alignment horizontal="left"/>
      <protection locked="0"/>
    </xf>
    <xf numFmtId="0" fontId="6" fillId="0" borderId="66" xfId="0" applyFont="1" applyBorder="1" applyAlignment="1" applyProtection="1">
      <alignment horizontal="left"/>
      <protection locked="0"/>
    </xf>
    <xf numFmtId="0" fontId="6" fillId="0" borderId="70" xfId="0" applyFont="1" applyBorder="1" applyAlignment="1" applyProtection="1">
      <alignment horizontal="left"/>
      <protection locked="0"/>
    </xf>
    <xf numFmtId="0" fontId="6" fillId="0" borderId="69" xfId="0" applyFont="1" applyBorder="1" applyAlignment="1" applyProtection="1">
      <alignment horizontal="left"/>
      <protection locked="0"/>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20" fillId="2" borderId="57" xfId="0" applyFont="1" applyFill="1" applyBorder="1" applyAlignment="1" applyProtection="1">
      <alignment horizontal="left"/>
      <protection locked="0"/>
    </xf>
    <xf numFmtId="0" fontId="20" fillId="2" borderId="58" xfId="0" applyFont="1" applyFill="1" applyBorder="1" applyAlignment="1" applyProtection="1">
      <alignment horizontal="left"/>
      <protection locked="0"/>
    </xf>
    <xf numFmtId="0" fontId="20" fillId="2" borderId="59" xfId="0" applyFont="1" applyFill="1" applyBorder="1" applyAlignment="1" applyProtection="1">
      <alignment horizontal="left"/>
      <protection locked="0"/>
    </xf>
    <xf numFmtId="0" fontId="4" fillId="0" borderId="41" xfId="0" applyFont="1" applyBorder="1" applyAlignment="1" applyProtection="1">
      <alignment horizontal="left"/>
      <protection locked="0"/>
    </xf>
    <xf numFmtId="0" fontId="4" fillId="0" borderId="42" xfId="0" applyFont="1" applyBorder="1" applyAlignment="1" applyProtection="1">
      <alignment horizontal="left"/>
      <protection locked="0"/>
    </xf>
    <xf numFmtId="0" fontId="4" fillId="2" borderId="9" xfId="0" applyFont="1" applyFill="1" applyBorder="1" applyAlignment="1">
      <alignment horizontal="left"/>
    </xf>
    <xf numFmtId="0" fontId="3" fillId="2" borderId="35"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36" xfId="0" applyFont="1" applyFill="1" applyBorder="1" applyAlignment="1" applyProtection="1">
      <alignment horizontal="left" vertical="top"/>
      <protection locked="0"/>
    </xf>
    <xf numFmtId="0" fontId="3" fillId="2" borderId="30" xfId="0" applyFont="1" applyFill="1" applyBorder="1" applyAlignment="1" applyProtection="1">
      <alignment horizontal="left" vertical="top"/>
      <protection locked="0"/>
    </xf>
    <xf numFmtId="0" fontId="3" fillId="2" borderId="29" xfId="0" applyFont="1" applyFill="1" applyBorder="1" applyAlignment="1" applyProtection="1">
      <alignment horizontal="left" vertical="top"/>
      <protection locked="0"/>
    </xf>
    <xf numFmtId="0" fontId="3" fillId="2" borderId="31" xfId="0" applyFont="1" applyFill="1" applyBorder="1" applyAlignment="1" applyProtection="1">
      <alignment horizontal="left" vertical="top"/>
      <protection locked="0"/>
    </xf>
    <xf numFmtId="0" fontId="6" fillId="2" borderId="8" xfId="0" applyFont="1" applyFill="1" applyBorder="1" applyAlignment="1">
      <alignment horizontal="left"/>
    </xf>
    <xf numFmtId="0" fontId="6" fillId="2" borderId="0" xfId="0" applyFont="1" applyFill="1" applyAlignment="1">
      <alignment horizontal="left"/>
    </xf>
    <xf numFmtId="0" fontId="6" fillId="2" borderId="22" xfId="0" applyFont="1" applyFill="1" applyBorder="1" applyAlignment="1">
      <alignment horizontal="left"/>
    </xf>
    <xf numFmtId="0" fontId="6" fillId="2" borderId="21" xfId="0" applyFont="1" applyFill="1" applyBorder="1" applyAlignment="1">
      <alignment horizontal="left"/>
    </xf>
    <xf numFmtId="0" fontId="17" fillId="0" borderId="21" xfId="0" applyFont="1" applyBorder="1" applyAlignment="1" applyProtection="1">
      <alignment horizontal="center"/>
      <protection locked="0"/>
    </xf>
    <xf numFmtId="0" fontId="17" fillId="0" borderId="67" xfId="0" applyFont="1" applyBorder="1" applyAlignment="1" applyProtection="1">
      <alignment horizontal="left"/>
      <protection locked="0"/>
    </xf>
    <xf numFmtId="0" fontId="3" fillId="0" borderId="46" xfId="0" applyFont="1" applyBorder="1" applyAlignment="1" applyProtection="1">
      <alignment horizontal="left"/>
      <protection locked="0"/>
    </xf>
    <xf numFmtId="0" fontId="3" fillId="0" borderId="47" xfId="0" applyFont="1" applyBorder="1" applyAlignment="1" applyProtection="1">
      <alignment horizontal="left"/>
      <protection locked="0"/>
    </xf>
    <xf numFmtId="0" fontId="3" fillId="0" borderId="40" xfId="0" applyFont="1" applyBorder="1" applyAlignment="1" applyProtection="1">
      <alignment horizontal="left"/>
      <protection locked="0"/>
    </xf>
    <xf numFmtId="0" fontId="3" fillId="0" borderId="1" xfId="0" applyFont="1" applyBorder="1" applyAlignment="1" applyProtection="1">
      <alignment horizontal="left"/>
      <protection locked="0"/>
    </xf>
    <xf numFmtId="0" fontId="3" fillId="0" borderId="16"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3" fillId="0" borderId="23" xfId="0" applyFont="1" applyBorder="1" applyAlignment="1" applyProtection="1">
      <alignment horizontal="left"/>
      <protection locked="0"/>
    </xf>
    <xf numFmtId="0" fontId="6" fillId="0" borderId="40" xfId="0" applyFont="1" applyBorder="1" applyProtection="1">
      <protection locked="0"/>
    </xf>
    <xf numFmtId="0" fontId="6" fillId="0" borderId="1" xfId="0" applyFont="1" applyBorder="1" applyProtection="1">
      <protection locked="0"/>
    </xf>
    <xf numFmtId="0" fontId="6" fillId="0" borderId="16" xfId="0" applyFont="1" applyBorder="1" applyProtection="1">
      <protection locked="0"/>
    </xf>
    <xf numFmtId="0" fontId="6" fillId="0" borderId="17" xfId="0" applyFont="1" applyBorder="1" applyProtection="1">
      <protection locked="0"/>
    </xf>
    <xf numFmtId="0" fontId="6" fillId="0" borderId="23" xfId="0" applyFont="1" applyBorder="1" applyProtection="1">
      <protection locked="0"/>
    </xf>
    <xf numFmtId="0" fontId="17" fillId="0" borderId="1" xfId="0" applyFont="1" applyBorder="1" applyAlignment="1" applyProtection="1">
      <alignment horizontal="left"/>
      <protection locked="0"/>
    </xf>
    <xf numFmtId="0" fontId="6" fillId="0" borderId="68" xfId="0" applyFont="1" applyBorder="1" applyAlignment="1" applyProtection="1">
      <alignment horizontal="left"/>
      <protection locked="0"/>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erekening" xfId="13" builtinId="22" customBuiltin="1"/>
    <cellStyle name="Controlecel" xfId="15" builtinId="23" customBuiltin="1"/>
    <cellStyle name="Gekoppelde cel" xfId="14" builtinId="24" customBuiltin="1"/>
    <cellStyle name="Goed" xfId="8" builtinId="26" customBuiltin="1"/>
    <cellStyle name="Hyperlink" xfId="1" builtinId="8"/>
    <cellStyle name="Invoer" xfId="11" builtinId="20" customBuiltin="1"/>
    <cellStyle name="Kop 1" xfId="4" builtinId="16" customBuiltin="1"/>
    <cellStyle name="Kop 2" xfId="5" builtinId="17" customBuiltin="1"/>
    <cellStyle name="Kop 3" xfId="6" builtinId="18" customBuiltin="1"/>
    <cellStyle name="Kop 4" xfId="7" builtinId="19" customBuiltin="1"/>
    <cellStyle name="Neutraal" xfId="10" builtinId="28" customBuiltin="1"/>
    <cellStyle name="Notitie 2" xfId="44" xr:uid="{00000000-0005-0000-0000-000023000000}"/>
    <cellStyle name="Ongeldig" xfId="9" builtinId="27" customBuiltin="1"/>
    <cellStyle name="Standaard" xfId="0" builtinId="0"/>
    <cellStyle name="Standaard 2" xfId="2" xr:uid="{00000000-0005-0000-0000-000026000000}"/>
    <cellStyle name="Standaard 2 2" xfId="45" xr:uid="{00000000-0005-0000-0000-000027000000}"/>
    <cellStyle name="Standaard 3" xfId="43" xr:uid="{00000000-0005-0000-0000-000028000000}"/>
    <cellStyle name="Titel" xfId="3" builtinId="15" customBuiltin="1"/>
    <cellStyle name="Totaal" xfId="18" builtinId="25" customBuiltin="1"/>
    <cellStyle name="Uitvoer" xfId="12" builtinId="21" customBuiltin="1"/>
    <cellStyle name="Verklarende tekst" xfId="17" builtinId="53" customBuiltin="1"/>
    <cellStyle name="Waarschuwingstekst" xfId="16" builtinId="11" customBuiltin="1"/>
  </cellStyles>
  <dxfs count="29">
    <dxf>
      <font>
        <color auto="1"/>
      </font>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theme="1"/>
      </font>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theme="1"/>
      </font>
    </dxf>
    <dxf>
      <font>
        <color theme="1"/>
      </font>
    </dxf>
    <dxf>
      <font>
        <color theme="1"/>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3</xdr:col>
          <xdr:colOff>57150</xdr:colOff>
          <xdr:row>69</xdr:row>
          <xdr:rowOff>85725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geen toestemming tot aanvoer op het slachthuis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161925</xdr:rowOff>
        </xdr:from>
        <xdr:to>
          <xdr:col>0</xdr:col>
          <xdr:colOff>971550</xdr:colOff>
          <xdr:row>71</xdr:row>
          <xdr:rowOff>57150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opmerkingen: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0</xdr:rowOff>
        </xdr:from>
        <xdr:to>
          <xdr:col>0</xdr:col>
          <xdr:colOff>962025</xdr:colOff>
          <xdr:row>77</xdr:row>
          <xdr:rowOff>38100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123825</xdr:rowOff>
        </xdr:from>
        <xdr:to>
          <xdr:col>0</xdr:col>
          <xdr:colOff>990600</xdr:colOff>
          <xdr:row>78</xdr:row>
          <xdr:rowOff>0</xdr:rowOff>
        </xdr:to>
        <xdr:sp macro="" textlink="">
          <xdr:nvSpPr>
            <xdr:cNvPr id="6218" name="Check Box 74" descr="opmerkingen:" hidden="1">
              <a:extLst>
                <a:ext uri="{63B3BB69-23CF-44E3-9099-C40C66FF867C}">
                  <a14:compatExt spid="_x0000_s6218"/>
                </a:ext>
                <a:ext uri="{FF2B5EF4-FFF2-40B4-BE49-F238E27FC236}">
                  <a16:creationId xmlns:a16="http://schemas.microsoft.com/office/drawing/2014/main" id="{00000000-0008-0000-00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opmerkingen: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28575</xdr:rowOff>
        </xdr:from>
        <xdr:to>
          <xdr:col>1</xdr:col>
          <xdr:colOff>0</xdr:colOff>
          <xdr:row>76</xdr:row>
          <xdr:rowOff>85725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19050</xdr:rowOff>
        </xdr:from>
        <xdr:to>
          <xdr:col>3</xdr:col>
          <xdr:colOff>57150</xdr:colOff>
          <xdr:row>68</xdr:row>
          <xdr:rowOff>76200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toestemming voor aanvoer op het slachthuis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190500</xdr:rowOff>
        </xdr:from>
        <xdr:to>
          <xdr:col>1</xdr:col>
          <xdr:colOff>371475</xdr:colOff>
          <xdr:row>55</xdr:row>
          <xdr:rowOff>9525</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geen Salmonella aangetoond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53</xdr:row>
          <xdr:rowOff>180975</xdr:rowOff>
        </xdr:from>
        <xdr:to>
          <xdr:col>9</xdr:col>
          <xdr:colOff>1114425</xdr:colOff>
          <xdr:row>55</xdr:row>
          <xdr:rowOff>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S.e. en/of S.t. aangetoond</a:t>
              </a:r>
            </a:p>
          </xdr:txBody>
        </xdr:sp>
        <xdr:clientData fLocksWithSheet="0"/>
      </xdr:twoCellAnchor>
    </mc:Choice>
    <mc:Fallback/>
  </mc:AlternateContent>
  <xdr:twoCellAnchor editAs="oneCell">
    <xdr:from>
      <xdr:col>0</xdr:col>
      <xdr:colOff>180975</xdr:colOff>
      <xdr:row>0</xdr:row>
      <xdr:rowOff>20906</xdr:rowOff>
    </xdr:from>
    <xdr:to>
      <xdr:col>0</xdr:col>
      <xdr:colOff>838200</xdr:colOff>
      <xdr:row>4</xdr:row>
      <xdr:rowOff>824</xdr:rowOff>
    </xdr:to>
    <xdr:pic>
      <xdr:nvPicPr>
        <xdr:cNvPr id="17" name="Afbeelding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20906"/>
          <a:ext cx="657225" cy="6828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3</xdr:col>
          <xdr:colOff>57150</xdr:colOff>
          <xdr:row>69</xdr:row>
          <xdr:rowOff>85725</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geen toestemming tot aanvoer op het slachthuis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161925</xdr:rowOff>
        </xdr:from>
        <xdr:to>
          <xdr:col>0</xdr:col>
          <xdr:colOff>971550</xdr:colOff>
          <xdr:row>71</xdr:row>
          <xdr:rowOff>57150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opmerkingen: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0</xdr:rowOff>
        </xdr:from>
        <xdr:to>
          <xdr:col>0</xdr:col>
          <xdr:colOff>962025</xdr:colOff>
          <xdr:row>77</xdr:row>
          <xdr:rowOff>38100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123825</xdr:rowOff>
        </xdr:from>
        <xdr:to>
          <xdr:col>0</xdr:col>
          <xdr:colOff>990600</xdr:colOff>
          <xdr:row>78</xdr:row>
          <xdr:rowOff>0</xdr:rowOff>
        </xdr:to>
        <xdr:sp macro="" textlink="">
          <xdr:nvSpPr>
            <xdr:cNvPr id="6308" name="Check Box 164" descr="opmerkingen:"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opmerkingen: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28575</xdr:rowOff>
        </xdr:from>
        <xdr:to>
          <xdr:col>1</xdr:col>
          <xdr:colOff>0</xdr:colOff>
          <xdr:row>76</xdr:row>
          <xdr:rowOff>85725</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19050</xdr:rowOff>
        </xdr:from>
        <xdr:to>
          <xdr:col>3</xdr:col>
          <xdr:colOff>57150</xdr:colOff>
          <xdr:row>68</xdr:row>
          <xdr:rowOff>76200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toestemming voor aanvoer op het slachthuis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190500</xdr:rowOff>
        </xdr:from>
        <xdr:to>
          <xdr:col>1</xdr:col>
          <xdr:colOff>371475</xdr:colOff>
          <xdr:row>55</xdr:row>
          <xdr:rowOff>9525</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geen Salmonella aangetoond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53</xdr:row>
          <xdr:rowOff>180975</xdr:rowOff>
        </xdr:from>
        <xdr:to>
          <xdr:col>8</xdr:col>
          <xdr:colOff>266700</xdr:colOff>
          <xdr:row>55</xdr:row>
          <xdr:rowOff>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Salmonella aangetoond; geen S.e. en/of 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54</xdr:row>
          <xdr:rowOff>38100</xdr:rowOff>
        </xdr:from>
        <xdr:to>
          <xdr:col>6</xdr:col>
          <xdr:colOff>0</xdr:colOff>
          <xdr:row>54</xdr:row>
          <xdr:rowOff>171450</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0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F59D56"/>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 Salmonella aangetoond: vaccinstam</a:t>
              </a:r>
            </a:p>
          </xdr:txBody>
        </xdr:sp>
        <xdr:clientData fLocksWithSheet="0"/>
      </xdr:twoCellAnchor>
    </mc:Choice>
    <mc:Fallback/>
  </mc:AlternateContent>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diergeneesmiddeleninformatiebank.nl/ords/f?p=111:3::NEWRVG:NO::P0_DOMAIN,P0_LANG,P3_RVG1:V,NL,126259"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DH187"/>
  <sheetViews>
    <sheetView tabSelected="1" topLeftCell="A12" zoomScaleNormal="100" workbookViewId="0">
      <selection activeCell="DM47" sqref="DM47"/>
    </sheetView>
  </sheetViews>
  <sheetFormatPr defaultColWidth="9.140625" defaultRowHeight="12.75"/>
  <cols>
    <col min="1" max="1" width="16.5703125" style="14" customWidth="1"/>
    <col min="2" max="2" width="10.7109375" style="14" customWidth="1"/>
    <col min="3" max="3" width="8.85546875" style="14" customWidth="1"/>
    <col min="4" max="4" width="3" style="14" customWidth="1"/>
    <col min="5" max="5" width="10.140625" style="14" customWidth="1"/>
    <col min="6" max="6" width="10.85546875" style="14" customWidth="1"/>
    <col min="7" max="7" width="10.5703125" style="14" customWidth="1"/>
    <col min="8" max="8" width="11.85546875" style="14" customWidth="1"/>
    <col min="9" max="9" width="14" style="14" customWidth="1"/>
    <col min="10" max="10" width="18.85546875" style="14" customWidth="1"/>
    <col min="11" max="11" width="14.42578125" style="14" customWidth="1"/>
    <col min="12" max="12" width="28" style="14" hidden="1" customWidth="1"/>
    <col min="13" max="13" width="20.7109375" style="14" hidden="1" customWidth="1"/>
    <col min="14" max="14" width="12.42578125" style="14" hidden="1" customWidth="1"/>
    <col min="15" max="15" width="27.140625" style="14" hidden="1" customWidth="1"/>
    <col min="16" max="17" width="28.140625" style="14" hidden="1" customWidth="1"/>
    <col min="18" max="18" width="24.7109375" style="14" hidden="1" customWidth="1"/>
    <col min="19" max="19" width="14.140625" style="14" hidden="1" customWidth="1"/>
    <col min="20" max="21" width="24.7109375" style="14" hidden="1" customWidth="1"/>
    <col min="22" max="22" width="20" style="14" hidden="1" customWidth="1"/>
    <col min="23" max="24" width="13.5703125" style="14" hidden="1" customWidth="1"/>
    <col min="25" max="25" width="17.42578125" style="14" hidden="1" customWidth="1"/>
    <col min="26" max="26" width="64.140625" style="14" hidden="1" customWidth="1"/>
    <col min="27" max="27" width="24.7109375" style="14" hidden="1" customWidth="1"/>
    <col min="28" max="28" width="24.7109375" style="99" hidden="1" customWidth="1"/>
    <col min="29" max="29" width="59.7109375" style="14" hidden="1" customWidth="1"/>
    <col min="30" max="30" width="45.140625" style="14" hidden="1" customWidth="1"/>
    <col min="31" max="32" width="10.28515625" style="14" hidden="1" customWidth="1"/>
    <col min="33" max="33" width="10.140625" style="14" hidden="1" customWidth="1"/>
    <col min="34" max="34" width="24.7109375" style="93" hidden="1" customWidth="1"/>
    <col min="35" max="35" width="38.7109375" style="84" hidden="1" customWidth="1"/>
    <col min="36" max="36" width="13.42578125" style="84" hidden="1" customWidth="1"/>
    <col min="37" max="37" width="22.42578125" style="178" hidden="1" customWidth="1"/>
    <col min="38" max="38" width="25.7109375" style="84" hidden="1" customWidth="1"/>
    <col min="39" max="39" width="19.140625" style="84" hidden="1" customWidth="1"/>
    <col min="40" max="40" width="28.140625" style="93" hidden="1" customWidth="1"/>
    <col min="41" max="41" width="19.7109375" style="14" hidden="1" customWidth="1"/>
    <col min="42" max="42" width="18.5703125" style="14" hidden="1" customWidth="1"/>
    <col min="43" max="43" width="3.42578125" style="14" hidden="1" customWidth="1"/>
    <col min="44" max="44" width="4.7109375" style="14" hidden="1" customWidth="1"/>
    <col min="45" max="45" width="18.5703125" style="14" hidden="1" customWidth="1"/>
    <col min="46" max="46" width="27.140625" style="14" hidden="1" customWidth="1"/>
    <col min="47" max="112" width="9.140625" style="14" hidden="1" customWidth="1"/>
    <col min="113" max="163" width="9.140625" style="14" customWidth="1"/>
    <col min="164" max="164" width="7.140625" style="14" customWidth="1"/>
    <col min="165" max="165" width="9" style="14" customWidth="1"/>
    <col min="166" max="166" width="10.28515625" style="14" customWidth="1"/>
    <col min="167" max="167" width="12.28515625" style="14" customWidth="1"/>
    <col min="168" max="168" width="10.140625" style="14" customWidth="1"/>
    <col min="169" max="169" width="11.42578125" style="14" customWidth="1"/>
    <col min="170" max="170" width="3.42578125" style="14" customWidth="1"/>
    <col min="171" max="171" width="11.85546875" style="14" customWidth="1"/>
    <col min="172" max="172" width="13.42578125" style="14" customWidth="1"/>
    <col min="173" max="173" width="13.140625" style="14" customWidth="1"/>
    <col min="174" max="174" width="10.42578125" style="14" customWidth="1"/>
    <col min="175" max="175" width="11.85546875" style="14" customWidth="1"/>
    <col min="176" max="176" width="14.5703125" style="14" customWidth="1"/>
    <col min="177" max="177" width="10.42578125" style="14" customWidth="1"/>
    <col min="178" max="178" width="15.7109375" style="14" customWidth="1"/>
    <col min="179" max="179" width="8.7109375" style="14" customWidth="1"/>
    <col min="180" max="180" width="6" style="14" customWidth="1"/>
    <col min="181" max="181" width="4.42578125" style="14" customWidth="1"/>
    <col min="182" max="182" width="32.85546875" style="14" customWidth="1"/>
    <col min="183" max="183" width="12.5703125" style="14" customWidth="1"/>
    <col min="184" max="184" width="29.140625" style="14" customWidth="1"/>
    <col min="185" max="185" width="2.140625" style="14" customWidth="1"/>
    <col min="186" max="186" width="9.140625" style="14" customWidth="1"/>
    <col min="187" max="187" width="10" style="14" customWidth="1"/>
    <col min="188" max="188" width="6.5703125" style="14" customWidth="1"/>
    <col min="189" max="189" width="7" style="14" customWidth="1"/>
    <col min="190" max="190" width="9" style="14" customWidth="1"/>
    <col min="191" max="191" width="13.28515625" style="14" customWidth="1"/>
    <col min="192" max="16384" width="9.140625" style="14"/>
  </cols>
  <sheetData>
    <row r="1" spans="1:51">
      <c r="A1" s="20"/>
      <c r="B1" s="21"/>
      <c r="C1" s="21"/>
      <c r="D1" s="21"/>
      <c r="E1" s="21"/>
      <c r="F1" s="21"/>
      <c r="G1" s="53" t="s">
        <v>160</v>
      </c>
      <c r="H1" s="21"/>
      <c r="I1" s="22"/>
      <c r="J1" s="22"/>
      <c r="K1" s="23"/>
      <c r="L1" s="134"/>
      <c r="M1"/>
      <c r="P1" t="s">
        <v>193</v>
      </c>
      <c r="Q1"/>
      <c r="R1" s="76" t="s">
        <v>59</v>
      </c>
      <c r="S1" s="76" t="s">
        <v>62</v>
      </c>
      <c r="T1" s="76" t="s">
        <v>60</v>
      </c>
      <c r="U1" s="76" t="s">
        <v>61</v>
      </c>
      <c r="V1"/>
      <c r="W1" t="s">
        <v>91</v>
      </c>
      <c r="X1"/>
      <c r="Y1"/>
      <c r="Z1" s="77" t="s">
        <v>71</v>
      </c>
      <c r="AA1" s="78" t="s">
        <v>22</v>
      </c>
      <c r="AB1" s="102" t="s">
        <v>19</v>
      </c>
      <c r="AC1" s="77" t="s">
        <v>20</v>
      </c>
      <c r="AD1" s="77" t="s">
        <v>21</v>
      </c>
      <c r="AE1" s="79" t="s">
        <v>23</v>
      </c>
      <c r="AF1" s="79"/>
      <c r="AG1" t="s">
        <v>459</v>
      </c>
      <c r="AH1" s="89"/>
      <c r="AI1" s="188" t="s">
        <v>582</v>
      </c>
      <c r="AJ1" s="86" t="s">
        <v>22</v>
      </c>
      <c r="AK1" s="172" t="s">
        <v>19</v>
      </c>
      <c r="AL1" s="189" t="s">
        <v>581</v>
      </c>
      <c r="AM1" s="85" t="s">
        <v>21</v>
      </c>
      <c r="AN1" s="89"/>
      <c r="AO1"/>
      <c r="AP1" t="s">
        <v>194</v>
      </c>
    </row>
    <row r="2" spans="1:51" ht="15.75">
      <c r="A2" s="24"/>
      <c r="B2" s="72"/>
      <c r="C2" s="11"/>
      <c r="D2" s="12"/>
      <c r="E2" s="12"/>
      <c r="F2" s="12"/>
      <c r="G2" s="12"/>
      <c r="H2" s="12"/>
      <c r="I2" s="122" t="s">
        <v>539</v>
      </c>
      <c r="J2" s="227"/>
      <c r="K2" s="228"/>
      <c r="L2" s="135"/>
      <c r="M2"/>
      <c r="N2" s="2"/>
      <c r="O2" s="2"/>
      <c r="P2" s="39" t="s">
        <v>179</v>
      </c>
      <c r="Q2"/>
      <c r="R2" s="76" t="s">
        <v>179</v>
      </c>
      <c r="S2" s="76" t="s">
        <v>179</v>
      </c>
      <c r="T2" s="76" t="s">
        <v>179</v>
      </c>
      <c r="U2" s="76" t="s">
        <v>179</v>
      </c>
      <c r="V2"/>
      <c r="W2" s="80" t="s">
        <v>179</v>
      </c>
      <c r="X2"/>
      <c r="Y2"/>
      <c r="Z2" s="81" t="s">
        <v>179</v>
      </c>
      <c r="AA2" s="81" t="s">
        <v>179</v>
      </c>
      <c r="AB2" s="103" t="s">
        <v>179</v>
      </c>
      <c r="AC2" s="81" t="s">
        <v>179</v>
      </c>
      <c r="AD2" s="81" t="s">
        <v>179</v>
      </c>
      <c r="AE2" s="81" t="s">
        <v>179</v>
      </c>
      <c r="AF2" s="81"/>
      <c r="AG2" s="116" t="s">
        <v>179</v>
      </c>
      <c r="AH2" s="89"/>
      <c r="AI2" s="87" t="s">
        <v>179</v>
      </c>
      <c r="AJ2" s="87" t="s">
        <v>179</v>
      </c>
      <c r="AK2" s="173" t="s">
        <v>179</v>
      </c>
      <c r="AL2" s="87" t="s">
        <v>179</v>
      </c>
      <c r="AM2" s="87" t="s">
        <v>179</v>
      </c>
      <c r="AN2" s="89"/>
      <c r="AO2"/>
      <c r="AP2" s="80" t="s">
        <v>179</v>
      </c>
    </row>
    <row r="3" spans="1:51" ht="13.5" thickBot="1">
      <c r="A3" s="24"/>
      <c r="B3" s="13"/>
      <c r="C3" s="13"/>
      <c r="D3" s="12"/>
      <c r="E3" s="12"/>
      <c r="F3" s="12"/>
      <c r="G3" s="12"/>
      <c r="H3" s="12"/>
      <c r="I3" s="12"/>
      <c r="J3" s="229"/>
      <c r="K3" s="230"/>
      <c r="L3" s="135"/>
      <c r="M3"/>
      <c r="N3" s="2"/>
      <c r="O3" s="2"/>
      <c r="P3" s="39" t="s">
        <v>70</v>
      </c>
      <c r="Q3"/>
      <c r="R3" t="s">
        <v>182</v>
      </c>
      <c r="S3">
        <v>0</v>
      </c>
      <c r="T3" t="s">
        <v>183</v>
      </c>
      <c r="U3" t="s">
        <v>179</v>
      </c>
      <c r="V3"/>
      <c r="W3" t="s">
        <v>123</v>
      </c>
      <c r="X3"/>
      <c r="Y3"/>
      <c r="Z3" s="14" t="s">
        <v>205</v>
      </c>
      <c r="AA3" s="14" t="s">
        <v>179</v>
      </c>
      <c r="AB3" s="14" t="s">
        <v>179</v>
      </c>
      <c r="AC3" s="14" t="s">
        <v>179</v>
      </c>
      <c r="AD3" s="14" t="s">
        <v>179</v>
      </c>
      <c r="AF3"/>
      <c r="AG3" s="39" t="s">
        <v>460</v>
      </c>
      <c r="AH3" s="89"/>
      <c r="AI3" s="85" t="str">
        <f t="shared" ref="AI3" si="0">AK3&amp;" "&amp;AL3</f>
        <v>10550 Avinew</v>
      </c>
      <c r="AJ3" s="99">
        <v>0</v>
      </c>
      <c r="AK3" s="174">
        <v>10550</v>
      </c>
      <c r="AL3" s="99" t="s">
        <v>15</v>
      </c>
      <c r="AM3" s="99" t="s">
        <v>55</v>
      </c>
      <c r="AN3" s="94"/>
      <c r="AO3"/>
      <c r="AP3" s="39" t="s">
        <v>137</v>
      </c>
    </row>
    <row r="4" spans="1:51" ht="13.5" thickBot="1">
      <c r="A4" s="24"/>
      <c r="B4" s="231" t="s">
        <v>159</v>
      </c>
      <c r="C4" s="232"/>
      <c r="D4" s="232"/>
      <c r="E4" s="232"/>
      <c r="F4" s="232"/>
      <c r="G4" s="232"/>
      <c r="H4" s="232"/>
      <c r="I4" s="232"/>
      <c r="J4" s="232"/>
      <c r="K4" s="233"/>
      <c r="L4" s="135"/>
      <c r="M4"/>
      <c r="N4" s="2"/>
      <c r="O4" s="2"/>
      <c r="P4" s="39" t="s">
        <v>106</v>
      </c>
      <c r="Q4"/>
      <c r="R4" t="s">
        <v>64</v>
      </c>
      <c r="S4">
        <v>5</v>
      </c>
      <c r="T4" t="s">
        <v>150</v>
      </c>
      <c r="U4">
        <v>15</v>
      </c>
      <c r="V4"/>
      <c r="W4" s="39" t="s">
        <v>456</v>
      </c>
      <c r="X4"/>
      <c r="Y4"/>
      <c r="Z4" s="77" t="str">
        <f t="shared" ref="Z4:Z12" si="1">AB4&amp;" "&amp;AC4</f>
        <v>104773 Aivlosin 625 mg/g</v>
      </c>
      <c r="AA4" s="99">
        <v>2</v>
      </c>
      <c r="AB4" s="99">
        <v>104773</v>
      </c>
      <c r="AC4" s="99" t="s">
        <v>142</v>
      </c>
      <c r="AD4" s="99" t="s">
        <v>143</v>
      </c>
      <c r="AE4" t="s">
        <v>178</v>
      </c>
      <c r="AF4" s="99"/>
      <c r="AG4" s="39" t="s">
        <v>461</v>
      </c>
      <c r="AH4" s="90"/>
      <c r="AI4" s="85" t="str">
        <f t="shared" ref="AI4:AI7" si="2">AK4&amp;" "&amp;AL4</f>
        <v>117276 AVINEW NEO bruistablet voor kippen</v>
      </c>
      <c r="AJ4" s="99">
        <v>0</v>
      </c>
      <c r="AK4" s="174">
        <v>117276</v>
      </c>
      <c r="AL4" s="99" t="s">
        <v>195</v>
      </c>
      <c r="AM4" s="99" t="s">
        <v>196</v>
      </c>
      <c r="AN4" s="97"/>
      <c r="AO4"/>
      <c r="AP4" s="39" t="s">
        <v>138</v>
      </c>
    </row>
    <row r="5" spans="1:51">
      <c r="A5" s="40" t="s">
        <v>73</v>
      </c>
      <c r="B5" s="15"/>
      <c r="C5" s="15"/>
      <c r="D5" s="15"/>
      <c r="E5" s="15"/>
      <c r="F5" s="15"/>
      <c r="G5" s="54"/>
      <c r="H5" s="56" t="str">
        <f>IF(OR(J7="",J12="",J13="",J9="",J10="",J14="",J15="",J16="",K17="",K21="",K22=""),"VUL ALLE ONDERSTAANDE GEGEVENS IN","")</f>
        <v>VUL ALLE ONDERSTAANDE GEGEVENS IN</v>
      </c>
      <c r="I5" s="54"/>
      <c r="J5" s="54"/>
      <c r="K5" s="55"/>
      <c r="L5" s="135"/>
      <c r="M5"/>
      <c r="N5" s="2"/>
      <c r="O5" s="2"/>
      <c r="P5" s="39" t="s">
        <v>107</v>
      </c>
      <c r="Q5"/>
      <c r="R5" t="s">
        <v>69</v>
      </c>
      <c r="S5">
        <v>5</v>
      </c>
      <c r="T5" t="s">
        <v>151</v>
      </c>
      <c r="U5">
        <v>51.3</v>
      </c>
      <c r="V5"/>
      <c r="W5" s="39" t="s">
        <v>457</v>
      </c>
      <c r="X5"/>
      <c r="Y5"/>
      <c r="Z5" s="77" t="str">
        <f t="shared" si="1"/>
        <v>118085 Altidox 500 mg/g</v>
      </c>
      <c r="AA5" s="99">
        <v>5</v>
      </c>
      <c r="AB5" s="99">
        <v>118085</v>
      </c>
      <c r="AC5" s="99" t="s">
        <v>240</v>
      </c>
      <c r="AD5" s="99" t="s">
        <v>241</v>
      </c>
      <c r="AE5" s="99" t="s">
        <v>242</v>
      </c>
      <c r="AF5"/>
      <c r="AG5" s="39" t="s">
        <v>462</v>
      </c>
      <c r="AH5" s="97"/>
      <c r="AI5" s="85" t="str">
        <f t="shared" si="2"/>
        <v>125389 AVINEW NEO bruistablet</v>
      </c>
      <c r="AJ5" s="99">
        <v>0</v>
      </c>
      <c r="AK5" s="174">
        <v>125389</v>
      </c>
      <c r="AL5" s="99" t="s">
        <v>515</v>
      </c>
      <c r="AM5" s="99" t="s">
        <v>516</v>
      </c>
      <c r="AN5" s="97"/>
      <c r="AO5"/>
      <c r="AP5" s="39" t="s">
        <v>139</v>
      </c>
    </row>
    <row r="6" spans="1:51" s="15" customFormat="1" ht="13.5" customHeight="1">
      <c r="A6" s="50" t="s">
        <v>58</v>
      </c>
      <c r="B6" s="238"/>
      <c r="C6" s="239"/>
      <c r="D6" s="240"/>
      <c r="E6" s="241"/>
      <c r="F6" s="242"/>
      <c r="H6" s="42" t="s">
        <v>98</v>
      </c>
      <c r="K6" s="25"/>
      <c r="L6" s="136"/>
      <c r="M6" s="3"/>
      <c r="N6" s="2"/>
      <c r="O6" s="2"/>
      <c r="P6" s="3"/>
      <c r="Q6" s="3"/>
      <c r="R6" t="s">
        <v>67</v>
      </c>
      <c r="S6">
        <v>0</v>
      </c>
      <c r="T6" t="s">
        <v>108</v>
      </c>
      <c r="U6">
        <v>0.5</v>
      </c>
      <c r="V6" s="3"/>
      <c r="W6" s="39" t="s">
        <v>458</v>
      </c>
      <c r="X6" s="3"/>
      <c r="Y6" s="3"/>
      <c r="Z6" s="77" t="str">
        <f t="shared" si="1"/>
        <v>8826 Aluspray</v>
      </c>
      <c r="AA6">
        <v>0</v>
      </c>
      <c r="AB6" s="99">
        <v>8826</v>
      </c>
      <c r="AC6" t="s">
        <v>243</v>
      </c>
      <c r="AD6" t="s">
        <v>244</v>
      </c>
      <c r="AE6" t="s">
        <v>203</v>
      </c>
      <c r="AF6"/>
      <c r="AG6" s="39" t="s">
        <v>463</v>
      </c>
      <c r="AH6" s="95"/>
      <c r="AI6" s="85" t="str">
        <f t="shared" si="2"/>
        <v>6992 AviPro AE</v>
      </c>
      <c r="AJ6" s="99">
        <v>0</v>
      </c>
      <c r="AK6" s="174">
        <v>6992</v>
      </c>
      <c r="AL6" s="99" t="s">
        <v>250</v>
      </c>
      <c r="AM6" s="99" t="s">
        <v>251</v>
      </c>
      <c r="AN6" s="95"/>
      <c r="AO6" s="3"/>
      <c r="AP6" s="39" t="s">
        <v>450</v>
      </c>
    </row>
    <row r="7" spans="1:51" s="15" customFormat="1" ht="13.5" customHeight="1">
      <c r="A7" s="50" t="s">
        <v>74</v>
      </c>
      <c r="B7" s="238"/>
      <c r="C7" s="239"/>
      <c r="D7" s="239"/>
      <c r="E7" s="239"/>
      <c r="F7" s="240"/>
      <c r="H7" s="12" t="s">
        <v>99</v>
      </c>
      <c r="J7" s="234"/>
      <c r="K7" s="235"/>
      <c r="L7" s="136"/>
      <c r="M7" s="3"/>
      <c r="N7" s="2"/>
      <c r="O7" s="2"/>
      <c r="P7" s="3"/>
      <c r="Q7" s="3"/>
      <c r="R7" t="s">
        <v>112</v>
      </c>
      <c r="S7">
        <v>1</v>
      </c>
      <c r="T7" t="s">
        <v>114</v>
      </c>
      <c r="U7" t="s">
        <v>179</v>
      </c>
      <c r="V7" s="3"/>
      <c r="W7" s="3"/>
      <c r="X7" s="3"/>
      <c r="Y7" s="3"/>
      <c r="Z7" s="77" t="str">
        <f t="shared" si="1"/>
        <v>116316 Amatib 800 mg/g</v>
      </c>
      <c r="AA7">
        <v>1</v>
      </c>
      <c r="AB7" s="99">
        <v>116316</v>
      </c>
      <c r="AC7" t="s">
        <v>247</v>
      </c>
      <c r="AD7" t="s">
        <v>226</v>
      </c>
      <c r="AE7" t="s">
        <v>178</v>
      </c>
      <c r="AF7"/>
      <c r="AG7" s="39" t="s">
        <v>464</v>
      </c>
      <c r="AH7" s="95"/>
      <c r="AI7" s="85" t="str">
        <f t="shared" si="2"/>
        <v>128447 AviPro IB - ND C131</v>
      </c>
      <c r="AJ7" s="99">
        <v>0</v>
      </c>
      <c r="AK7" s="174">
        <v>128447</v>
      </c>
      <c r="AL7" s="99" t="s">
        <v>573</v>
      </c>
      <c r="AM7" s="99" t="s">
        <v>570</v>
      </c>
      <c r="AN7" s="95"/>
      <c r="AO7" s="3"/>
      <c r="AP7" s="39" t="s">
        <v>451</v>
      </c>
    </row>
    <row r="8" spans="1:51" s="2" customFormat="1" ht="13.5" customHeight="1">
      <c r="A8" s="50" t="s">
        <v>75</v>
      </c>
      <c r="B8" s="216"/>
      <c r="C8" s="217"/>
      <c r="D8" s="217"/>
      <c r="E8" s="217"/>
      <c r="F8" s="218"/>
      <c r="H8" s="12" t="s">
        <v>82</v>
      </c>
      <c r="J8" s="236" t="s">
        <v>540</v>
      </c>
      <c r="K8" s="237"/>
      <c r="L8" s="137"/>
      <c r="M8" s="1"/>
      <c r="P8" s="1"/>
      <c r="Q8" s="1"/>
      <c r="R8" t="s">
        <v>161</v>
      </c>
      <c r="S8">
        <v>3</v>
      </c>
      <c r="T8" t="s">
        <v>162</v>
      </c>
      <c r="U8">
        <v>10</v>
      </c>
      <c r="V8" s="1"/>
      <c r="W8" s="1"/>
      <c r="X8" s="1"/>
      <c r="Y8" s="1"/>
      <c r="Z8" s="77" t="str">
        <f t="shared" si="1"/>
        <v>113695 Amoxy Active 697 mg/g voor oraal gebruik</v>
      </c>
      <c r="AA8" s="99">
        <v>1</v>
      </c>
      <c r="AB8" s="99">
        <v>113695</v>
      </c>
      <c r="AC8" s="99" t="s">
        <v>184</v>
      </c>
      <c r="AD8" s="99" t="s">
        <v>226</v>
      </c>
      <c r="AE8" t="s">
        <v>178</v>
      </c>
      <c r="AF8"/>
      <c r="AG8" s="39" t="s">
        <v>465</v>
      </c>
      <c r="AH8" s="95"/>
      <c r="AI8" s="85" t="str">
        <f t="shared" ref="AI8:AI37" si="3">AK8&amp;" "&amp;AL8</f>
        <v>10511 AviPro IBD Xtreme</v>
      </c>
      <c r="AJ8" s="99">
        <v>0</v>
      </c>
      <c r="AK8" s="174">
        <v>10511</v>
      </c>
      <c r="AL8" s="99" t="s">
        <v>135</v>
      </c>
      <c r="AM8" s="99" t="s">
        <v>56</v>
      </c>
      <c r="AN8" s="95"/>
      <c r="AO8" s="1"/>
      <c r="AP8" s="39" t="s">
        <v>449</v>
      </c>
    </row>
    <row r="9" spans="1:51" s="2" customFormat="1" ht="13.5" customHeight="1">
      <c r="A9" s="50" t="s">
        <v>78</v>
      </c>
      <c r="B9" s="245"/>
      <c r="C9" s="246"/>
      <c r="D9" s="246"/>
      <c r="E9" s="246"/>
      <c r="F9" s="247"/>
      <c r="H9" s="12" t="s">
        <v>83</v>
      </c>
      <c r="J9" s="194"/>
      <c r="K9" s="195"/>
      <c r="L9" s="137"/>
      <c r="M9" s="1"/>
      <c r="P9" s="1"/>
      <c r="Q9" s="1"/>
      <c r="R9" t="s">
        <v>63</v>
      </c>
      <c r="S9">
        <v>0</v>
      </c>
      <c r="T9" t="s">
        <v>149</v>
      </c>
      <c r="U9">
        <v>60.6</v>
      </c>
      <c r="V9" s="1"/>
      <c r="W9" s="1"/>
      <c r="X9" s="1"/>
      <c r="Y9" s="1"/>
      <c r="Z9" s="77" t="str">
        <f t="shared" si="1"/>
        <v>122423 AMOXY ACTIVE CTD 697 mg/g</v>
      </c>
      <c r="AA9" s="99">
        <v>9</v>
      </c>
      <c r="AB9">
        <v>122423</v>
      </c>
      <c r="AC9" s="99" t="s">
        <v>491</v>
      </c>
      <c r="AD9" t="s">
        <v>470</v>
      </c>
      <c r="AE9" t="s">
        <v>178</v>
      </c>
      <c r="AF9"/>
      <c r="AG9" s="39" t="s">
        <v>466</v>
      </c>
      <c r="AH9" s="95"/>
      <c r="AI9" s="85" t="str">
        <f t="shared" si="3"/>
        <v xml:space="preserve">10493 AviPro ND C131 Lyofilisaat </v>
      </c>
      <c r="AJ9" s="99">
        <v>0</v>
      </c>
      <c r="AK9" s="174">
        <v>10493</v>
      </c>
      <c r="AL9" s="99" t="s">
        <v>235</v>
      </c>
      <c r="AM9" s="99" t="s">
        <v>55</v>
      </c>
      <c r="AN9" s="95"/>
      <c r="AO9" s="1"/>
      <c r="AP9" s="1"/>
    </row>
    <row r="10" spans="1:51" s="2" customFormat="1" ht="13.5" customHeight="1">
      <c r="A10" s="132" t="s">
        <v>538</v>
      </c>
      <c r="B10" s="244"/>
      <c r="C10" s="217"/>
      <c r="D10" s="217"/>
      <c r="E10" s="217"/>
      <c r="F10" s="218"/>
      <c r="H10" s="12" t="s">
        <v>115</v>
      </c>
      <c r="J10" s="32"/>
      <c r="K10" s="33"/>
      <c r="L10" s="137"/>
      <c r="M10" s="1"/>
      <c r="P10" s="1"/>
      <c r="Q10" s="1"/>
      <c r="R10" t="s">
        <v>111</v>
      </c>
      <c r="S10">
        <v>1</v>
      </c>
      <c r="T10" t="s">
        <v>113</v>
      </c>
      <c r="U10" t="s">
        <v>179</v>
      </c>
      <c r="V10" s="1"/>
      <c r="W10" s="1"/>
      <c r="X10" s="1"/>
      <c r="Y10" s="1"/>
      <c r="Z10" s="77" t="str">
        <f t="shared" si="1"/>
        <v>5193 Ampisol 100%</v>
      </c>
      <c r="AA10">
        <v>1</v>
      </c>
      <c r="AB10" s="99">
        <v>5193</v>
      </c>
      <c r="AC10" t="s">
        <v>131</v>
      </c>
      <c r="AD10" s="99" t="s">
        <v>232</v>
      </c>
      <c r="AE10" t="s">
        <v>178</v>
      </c>
      <c r="AF10"/>
      <c r="AG10" s="39" t="s">
        <v>467</v>
      </c>
      <c r="AH10" s="95"/>
      <c r="AI10" s="85" t="str">
        <f t="shared" si="3"/>
        <v>6990 AviPro ND Lasota</v>
      </c>
      <c r="AJ10" s="99">
        <v>7</v>
      </c>
      <c r="AK10" s="174">
        <v>6990</v>
      </c>
      <c r="AL10" s="99" t="s">
        <v>238</v>
      </c>
      <c r="AM10" s="99" t="s">
        <v>55</v>
      </c>
      <c r="AN10" s="95"/>
      <c r="AO10" s="1"/>
      <c r="AP10" s="112"/>
      <c r="AU10" s="147"/>
      <c r="AV10" s="147"/>
      <c r="AW10" s="147"/>
      <c r="AX10" s="147"/>
      <c r="AY10" s="160"/>
    </row>
    <row r="11" spans="1:51" s="2" customFormat="1" ht="14.25" customHeight="1">
      <c r="A11" s="64" t="str">
        <f>IF(B10="",G1,IF(B7="",G1,IF(B8="",G1,IF(B9="",G1,""))))</f>
        <v>VUL NAAM/ADRESGEGEVENS VOLLEDIG IN</v>
      </c>
      <c r="B11" s="65"/>
      <c r="C11" s="65"/>
      <c r="D11" s="243" t="str">
        <f>IF(AND(B6="",E6=""),"VUL REGISTRATIENUMMER IN","")</f>
        <v>VUL REGISTRATIENUMMER IN</v>
      </c>
      <c r="E11" s="243"/>
      <c r="F11" s="243"/>
      <c r="H11" s="42" t="s">
        <v>536</v>
      </c>
      <c r="K11" s="146"/>
      <c r="L11" s="137"/>
      <c r="M11" s="1"/>
      <c r="P11" s="1"/>
      <c r="Q11" s="1"/>
      <c r="R11" t="s">
        <v>127</v>
      </c>
      <c r="S11">
        <v>3</v>
      </c>
      <c r="T11" t="s">
        <v>126</v>
      </c>
      <c r="U11">
        <v>120</v>
      </c>
      <c r="V11" s="1"/>
      <c r="W11" s="1"/>
      <c r="X11" s="1"/>
      <c r="Y11" s="1"/>
      <c r="Z11" s="77" t="str">
        <f t="shared" si="1"/>
        <v>1985 Ampisol 20%</v>
      </c>
      <c r="AA11" s="99">
        <v>1</v>
      </c>
      <c r="AB11" s="99">
        <v>1985</v>
      </c>
      <c r="AC11" s="99" t="s">
        <v>25</v>
      </c>
      <c r="AD11" s="99" t="s">
        <v>228</v>
      </c>
      <c r="AE11" t="s">
        <v>178</v>
      </c>
      <c r="AF11"/>
      <c r="AG11" s="39" t="s">
        <v>468</v>
      </c>
      <c r="AH11" s="95"/>
      <c r="AI11" s="85" t="str">
        <f t="shared" si="3"/>
        <v>9978 Avipro precise</v>
      </c>
      <c r="AJ11" s="99">
        <v>0</v>
      </c>
      <c r="AK11" s="174">
        <v>9978</v>
      </c>
      <c r="AL11" s="99" t="s">
        <v>16</v>
      </c>
      <c r="AM11" s="99" t="s">
        <v>56</v>
      </c>
      <c r="AN11" s="95"/>
      <c r="AO11" s="1"/>
      <c r="AP11" s="1"/>
    </row>
    <row r="12" spans="1:51" s="2" customFormat="1" ht="13.5" customHeight="1">
      <c r="A12" s="40" t="s">
        <v>76</v>
      </c>
      <c r="H12" s="12" t="s">
        <v>74</v>
      </c>
      <c r="J12" s="194"/>
      <c r="K12" s="195"/>
      <c r="L12" s="137"/>
      <c r="M12" s="1"/>
      <c r="P12" s="1"/>
      <c r="Q12" s="1"/>
      <c r="R12" t="s">
        <v>68</v>
      </c>
      <c r="S12">
        <v>0</v>
      </c>
      <c r="T12" t="s">
        <v>147</v>
      </c>
      <c r="U12">
        <v>80</v>
      </c>
      <c r="V12" s="1"/>
      <c r="W12" s="1"/>
      <c r="X12" s="1"/>
      <c r="Y12" s="1"/>
      <c r="Z12" s="77" t="str">
        <f t="shared" si="1"/>
        <v>124847 Amproline 400 mg/ml</v>
      </c>
      <c r="AA12" s="99">
        <v>0</v>
      </c>
      <c r="AB12" s="99">
        <v>124847</v>
      </c>
      <c r="AC12" s="99" t="s">
        <v>514</v>
      </c>
      <c r="AD12" s="117" t="s">
        <v>471</v>
      </c>
      <c r="AE12" t="s">
        <v>258</v>
      </c>
      <c r="AF12"/>
      <c r="AG12" s="39" t="s">
        <v>469</v>
      </c>
      <c r="AH12" s="95"/>
      <c r="AI12" s="85" t="str">
        <f t="shared" si="3"/>
        <v>10361 Avipro Salm. vac T</v>
      </c>
      <c r="AJ12" s="99">
        <v>21</v>
      </c>
      <c r="AK12" s="174">
        <v>10361</v>
      </c>
      <c r="AL12" s="99" t="s">
        <v>134</v>
      </c>
      <c r="AM12" s="99" t="s">
        <v>125</v>
      </c>
      <c r="AN12" s="95"/>
      <c r="AO12" s="1"/>
      <c r="AP12" s="1"/>
    </row>
    <row r="13" spans="1:51" s="2" customFormat="1" ht="13.5" customHeight="1">
      <c r="A13" s="50" t="s">
        <v>74</v>
      </c>
      <c r="B13" s="216"/>
      <c r="C13" s="217"/>
      <c r="D13" s="217"/>
      <c r="E13" s="217"/>
      <c r="F13" s="218"/>
      <c r="H13" s="12" t="s">
        <v>75</v>
      </c>
      <c r="J13" s="234"/>
      <c r="K13" s="235"/>
      <c r="L13" s="137"/>
      <c r="M13" s="1"/>
      <c r="P13" s="1"/>
      <c r="Q13" s="1"/>
      <c r="R13" s="120" t="s">
        <v>528</v>
      </c>
      <c r="S13" s="2">
        <v>0</v>
      </c>
      <c r="T13" s="120" t="s">
        <v>529</v>
      </c>
      <c r="U13" s="120"/>
      <c r="V13" s="1"/>
      <c r="W13" s="1"/>
      <c r="X13" s="1"/>
      <c r="Y13" s="1"/>
      <c r="Z13" s="77" t="str">
        <f t="shared" ref="Z13:Z43" si="4">AB13&amp;" "&amp;AC13</f>
        <v>2051 Amprolium concentraat 25%</v>
      </c>
      <c r="AA13">
        <v>0</v>
      </c>
      <c r="AB13" s="99">
        <v>2051</v>
      </c>
      <c r="AC13" t="s">
        <v>248</v>
      </c>
      <c r="AD13" t="s">
        <v>249</v>
      </c>
      <c r="AE13" t="s">
        <v>242</v>
      </c>
      <c r="AF13"/>
      <c r="AG13"/>
      <c r="AH13" s="95"/>
      <c r="AI13" s="85" t="str">
        <f t="shared" si="3"/>
        <v>107518 AviPro Salmonella Duo, lyofilisaat</v>
      </c>
      <c r="AJ13" s="99">
        <v>21</v>
      </c>
      <c r="AK13" s="174">
        <v>107518</v>
      </c>
      <c r="AL13" s="99" t="s">
        <v>252</v>
      </c>
      <c r="AM13" s="99" t="s">
        <v>253</v>
      </c>
      <c r="AN13" s="95"/>
      <c r="AO13" s="1"/>
      <c r="AP13" s="1"/>
    </row>
    <row r="14" spans="1:51" s="2" customFormat="1" ht="13.5" customHeight="1">
      <c r="A14" s="50" t="s">
        <v>77</v>
      </c>
      <c r="B14" s="194"/>
      <c r="C14" s="219"/>
      <c r="D14" s="219"/>
      <c r="E14" s="219"/>
      <c r="F14" s="220"/>
      <c r="H14" s="39" t="s">
        <v>78</v>
      </c>
      <c r="I14" s="1"/>
      <c r="J14" s="194"/>
      <c r="K14" s="195"/>
      <c r="L14" s="137"/>
      <c r="M14" s="1"/>
      <c r="P14" s="1"/>
      <c r="Q14" s="1"/>
      <c r="R14" t="s">
        <v>146</v>
      </c>
      <c r="S14">
        <v>0</v>
      </c>
      <c r="T14" t="s">
        <v>148</v>
      </c>
      <c r="U14">
        <v>100</v>
      </c>
      <c r="V14" s="1"/>
      <c r="W14" s="1"/>
      <c r="X14" s="1"/>
      <c r="Y14" s="1"/>
      <c r="Z14" s="77" t="str">
        <f t="shared" si="4"/>
        <v>10055 Apralan oplosbaar</v>
      </c>
      <c r="AA14" s="99">
        <v>0</v>
      </c>
      <c r="AB14" s="99">
        <v>10055</v>
      </c>
      <c r="AC14" s="99" t="s">
        <v>50</v>
      </c>
      <c r="AD14" s="99" t="s">
        <v>51</v>
      </c>
      <c r="AE14" t="s">
        <v>178</v>
      </c>
      <c r="AF14"/>
      <c r="AG14"/>
      <c r="AH14" s="95"/>
      <c r="AI14" s="85" t="str">
        <f t="shared" si="3"/>
        <v>9921 AviPro Salmonella Vac E</v>
      </c>
      <c r="AJ14" s="99">
        <v>21</v>
      </c>
      <c r="AK14" s="174">
        <v>9921</v>
      </c>
      <c r="AL14" s="99" t="s">
        <v>254</v>
      </c>
      <c r="AM14" s="99" t="s">
        <v>255</v>
      </c>
      <c r="AN14" s="95"/>
      <c r="AO14" s="61"/>
      <c r="AP14" s="1"/>
    </row>
    <row r="15" spans="1:51" s="2" customFormat="1" ht="13.5" customHeight="1">
      <c r="A15" s="50" t="s">
        <v>79</v>
      </c>
      <c r="B15" s="221"/>
      <c r="C15" s="222"/>
      <c r="D15" s="222"/>
      <c r="E15" s="222"/>
      <c r="F15" s="223"/>
      <c r="H15" s="12" t="s">
        <v>158</v>
      </c>
      <c r="J15" s="167"/>
      <c r="K15" s="163"/>
      <c r="L15" s="137"/>
      <c r="M15" s="1"/>
      <c r="P15" s="1"/>
      <c r="Q15" s="1"/>
      <c r="R15" t="s">
        <v>176</v>
      </c>
      <c r="S15">
        <v>1</v>
      </c>
      <c r="T15" t="s">
        <v>177</v>
      </c>
      <c r="U15">
        <v>250</v>
      </c>
      <c r="V15" s="1"/>
      <c r="W15" s="1"/>
      <c r="X15" s="1"/>
      <c r="Y15" s="1"/>
      <c r="Z15" s="77" t="str">
        <f t="shared" si="4"/>
        <v>118582 Apravet oplosbaar poeder voor drank</v>
      </c>
      <c r="AA15" s="99">
        <v>0</v>
      </c>
      <c r="AB15">
        <v>118582</v>
      </c>
      <c r="AC15" s="99" t="s">
        <v>492</v>
      </c>
      <c r="AD15" t="s">
        <v>51</v>
      </c>
      <c r="AE15" t="s">
        <v>178</v>
      </c>
      <c r="AF15"/>
      <c r="AG15"/>
      <c r="AH15" s="95"/>
      <c r="AI15" s="85" t="str">
        <f t="shared" si="3"/>
        <v>102387 AviPro Thymovac, lyofilisaat</v>
      </c>
      <c r="AJ15" s="99">
        <v>0</v>
      </c>
      <c r="AK15" s="174">
        <v>102387</v>
      </c>
      <c r="AL15" s="99" t="s">
        <v>256</v>
      </c>
      <c r="AM15" s="99" t="s">
        <v>257</v>
      </c>
      <c r="AN15" s="95"/>
      <c r="AO15" s="1"/>
      <c r="AP15" s="61"/>
    </row>
    <row r="16" spans="1:51" s="59" customFormat="1" ht="14.25" customHeight="1">
      <c r="A16" s="132" t="s">
        <v>538</v>
      </c>
      <c r="B16" s="216"/>
      <c r="C16" s="217"/>
      <c r="D16" s="217"/>
      <c r="E16" s="217"/>
      <c r="F16" s="218"/>
      <c r="G16" s="2"/>
      <c r="H16" s="12" t="s">
        <v>84</v>
      </c>
      <c r="I16" s="2"/>
      <c r="J16" s="121"/>
      <c r="K16" s="166"/>
      <c r="L16" s="138"/>
      <c r="M16" s="61"/>
      <c r="P16" s="61"/>
      <c r="Q16" s="61"/>
      <c r="R16" t="s">
        <v>489</v>
      </c>
      <c r="S16">
        <v>5</v>
      </c>
      <c r="T16" t="s">
        <v>490</v>
      </c>
      <c r="U16">
        <v>66</v>
      </c>
      <c r="V16" s="61"/>
      <c r="W16" s="61"/>
      <c r="X16" s="61"/>
      <c r="Y16" s="61"/>
      <c r="Z16" s="77" t="str">
        <f>AB16&amp;" "&amp;AC16</f>
        <v>113710 Baycox 25 mg/ml</v>
      </c>
      <c r="AA16" s="99">
        <v>16</v>
      </c>
      <c r="AB16" s="99">
        <v>113710</v>
      </c>
      <c r="AC16" s="99" t="s">
        <v>197</v>
      </c>
      <c r="AD16" s="99" t="s">
        <v>198</v>
      </c>
      <c r="AE16" t="s">
        <v>258</v>
      </c>
      <c r="AF16"/>
      <c r="AG16"/>
      <c r="AH16" s="95"/>
      <c r="AI16" s="85" t="str">
        <f t="shared" si="3"/>
        <v>124457 Avishield IB GI-13, lyofilisaat voor oculonasale suspensie/gebruik in drinkwater voor kippen</v>
      </c>
      <c r="AJ16" s="99">
        <v>0</v>
      </c>
      <c r="AK16" s="175">
        <v>124457</v>
      </c>
      <c r="AL16" s="99" t="s">
        <v>523</v>
      </c>
      <c r="AM16" s="99" t="s">
        <v>524</v>
      </c>
      <c r="AN16" s="95"/>
      <c r="AO16" s="1"/>
      <c r="AP16" s="1"/>
    </row>
    <row r="17" spans="1:42" s="2" customFormat="1" ht="15" customHeight="1">
      <c r="A17" s="58" t="str">
        <f>IF(B16="",G1,IF(B13="",G1,IF(B14="",G1,IF(B15="",G1,""))))</f>
        <v>VUL NAAM/ADRESGEGEVENS VOLLEDIG IN</v>
      </c>
      <c r="B17" s="59"/>
      <c r="C17" s="59"/>
      <c r="D17" s="59"/>
      <c r="E17" s="59"/>
      <c r="F17" s="59"/>
      <c r="G17" s="59"/>
      <c r="H17" s="133" t="s">
        <v>85</v>
      </c>
      <c r="I17" s="59"/>
      <c r="J17" s="60"/>
      <c r="K17" s="33"/>
      <c r="L17" s="137" t="s">
        <v>154</v>
      </c>
      <c r="M17" s="1"/>
      <c r="P17" s="1"/>
      <c r="Q17" s="1"/>
      <c r="R17" t="s">
        <v>65</v>
      </c>
      <c r="S17">
        <v>0</v>
      </c>
      <c r="T17" t="s">
        <v>110</v>
      </c>
      <c r="U17">
        <v>120</v>
      </c>
      <c r="V17" s="1"/>
      <c r="W17" s="1"/>
      <c r="X17" s="1"/>
      <c r="Y17" s="1"/>
      <c r="Z17" s="77" t="str">
        <f t="shared" si="4"/>
        <v>108640 Baycubis, 325 mg/g</v>
      </c>
      <c r="AA17">
        <v>2</v>
      </c>
      <c r="AB17" s="99">
        <v>108640</v>
      </c>
      <c r="AC17" t="s">
        <v>259</v>
      </c>
      <c r="AD17" t="s">
        <v>224</v>
      </c>
      <c r="AE17" t="s">
        <v>178</v>
      </c>
      <c r="AF17"/>
      <c r="AG17"/>
      <c r="AH17" s="95"/>
      <c r="AI17" s="85" t="str">
        <f t="shared" si="3"/>
        <v>120115 Avishield IB H120 lyofilisaat</v>
      </c>
      <c r="AJ17" s="99">
        <v>0</v>
      </c>
      <c r="AK17" s="174">
        <v>120115</v>
      </c>
      <c r="AL17" s="99" t="s">
        <v>219</v>
      </c>
      <c r="AM17" s="99" t="s">
        <v>56</v>
      </c>
      <c r="AN17" s="95"/>
      <c r="AO17" s="1"/>
      <c r="AP17" s="1"/>
    </row>
    <row r="18" spans="1:42" s="2" customFormat="1" ht="13.5" customHeight="1">
      <c r="A18" s="40" t="s">
        <v>80</v>
      </c>
      <c r="H18" s="11" t="s">
        <v>175</v>
      </c>
      <c r="K18" s="169"/>
      <c r="L18" s="137" t="s">
        <v>155</v>
      </c>
      <c r="M18" s="1"/>
      <c r="P18" s="1"/>
      <c r="Q18" s="1"/>
      <c r="R18" t="s">
        <v>66</v>
      </c>
      <c r="S18">
        <v>1</v>
      </c>
      <c r="T18" t="s">
        <v>109</v>
      </c>
      <c r="U18">
        <v>120</v>
      </c>
      <c r="V18" s="1"/>
      <c r="W18" s="1"/>
      <c r="X18" s="1"/>
      <c r="Y18" s="1"/>
      <c r="Z18" s="77" t="str">
        <f t="shared" si="4"/>
        <v>2929 Baytril 100 mg/ml oplossing</v>
      </c>
      <c r="AA18" s="99">
        <v>7</v>
      </c>
      <c r="AB18" s="99">
        <v>2929</v>
      </c>
      <c r="AC18" s="99" t="s">
        <v>230</v>
      </c>
      <c r="AD18" s="99" t="s">
        <v>32</v>
      </c>
      <c r="AE18" t="s">
        <v>178</v>
      </c>
      <c r="AF18"/>
      <c r="AG18"/>
      <c r="AH18" s="95"/>
      <c r="AI18" s="85" t="str">
        <f t="shared" si="3"/>
        <v>121081 Avishield IBD INT</v>
      </c>
      <c r="AJ18" s="99">
        <v>0</v>
      </c>
      <c r="AK18" s="174">
        <v>121081</v>
      </c>
      <c r="AL18" s="106" t="s">
        <v>439</v>
      </c>
      <c r="AM18" s="99" t="s">
        <v>56</v>
      </c>
      <c r="AN18" s="95"/>
      <c r="AO18" s="1"/>
      <c r="AP18" s="1"/>
    </row>
    <row r="19" spans="1:42" s="2" customFormat="1" ht="13.5" customHeight="1">
      <c r="A19" s="50" t="s">
        <v>74</v>
      </c>
      <c r="B19" s="194"/>
      <c r="C19" s="219"/>
      <c r="D19" s="219"/>
      <c r="E19" s="219"/>
      <c r="F19" s="220"/>
      <c r="H19" s="224" t="s">
        <v>544</v>
      </c>
      <c r="I19" s="225"/>
      <c r="J19" s="226"/>
      <c r="K19" s="164"/>
      <c r="L19" s="137"/>
      <c r="M19" s="1"/>
      <c r="P19" s="1"/>
      <c r="Q19" s="1"/>
      <c r="R19" s="1"/>
      <c r="S19" s="1"/>
      <c r="T19" s="1"/>
      <c r="U19" s="1"/>
      <c r="V19" s="1"/>
      <c r="W19" s="1"/>
      <c r="X19" s="1"/>
      <c r="Y19" s="1"/>
      <c r="Z19" s="77" t="str">
        <f t="shared" si="4"/>
        <v>117542 Belacol 100% Compactate 1000 mg/g</v>
      </c>
      <c r="AA19">
        <v>1</v>
      </c>
      <c r="AB19" s="99">
        <v>117542</v>
      </c>
      <c r="AC19" t="s">
        <v>260</v>
      </c>
      <c r="AD19" t="s">
        <v>261</v>
      </c>
      <c r="AE19" t="s">
        <v>178</v>
      </c>
      <c r="AF19"/>
      <c r="AG19"/>
      <c r="AH19" s="95"/>
      <c r="AI19" s="85" t="str">
        <f t="shared" si="3"/>
        <v>122256 Avishield IBD INT</v>
      </c>
      <c r="AJ19" s="99">
        <v>0</v>
      </c>
      <c r="AK19" s="176">
        <v>122256</v>
      </c>
      <c r="AL19" s="106" t="s">
        <v>439</v>
      </c>
      <c r="AM19" s="99" t="s">
        <v>475</v>
      </c>
      <c r="AN19" s="95"/>
      <c r="AO19" s="1"/>
      <c r="AP19" s="1"/>
    </row>
    <row r="20" spans="1:42" s="2" customFormat="1" ht="13.5" customHeight="1">
      <c r="A20" s="50" t="s">
        <v>81</v>
      </c>
      <c r="B20" s="194"/>
      <c r="C20" s="219"/>
      <c r="D20" s="219"/>
      <c r="E20" s="219"/>
      <c r="F20" s="220"/>
      <c r="H20" s="12" t="s">
        <v>537</v>
      </c>
      <c r="K20" s="164"/>
      <c r="L20" s="137"/>
      <c r="M20" s="1"/>
      <c r="P20" s="1"/>
      <c r="Q20" s="1"/>
      <c r="R20" s="1"/>
      <c r="S20" s="1"/>
      <c r="T20" s="1"/>
      <c r="U20" s="1"/>
      <c r="V20" s="1"/>
      <c r="W20" s="1"/>
      <c r="X20" s="1"/>
      <c r="Y20" s="1"/>
      <c r="Z20" s="77" t="str">
        <f t="shared" si="4"/>
        <v>113900 Belacol 24% Liquid, 240 mg/ml</v>
      </c>
      <c r="AA20">
        <v>1</v>
      </c>
      <c r="AB20" s="99">
        <v>113900</v>
      </c>
      <c r="AC20" t="s">
        <v>262</v>
      </c>
      <c r="AD20" t="s">
        <v>261</v>
      </c>
      <c r="AE20" t="s">
        <v>178</v>
      </c>
      <c r="AF20"/>
      <c r="AG20"/>
      <c r="AH20" s="95"/>
      <c r="AI20" t="str">
        <f t="shared" si="3"/>
        <v>125026 AVISHIELD IBD Plus, lyofilisaat voor gebruik in drinkwater</v>
      </c>
      <c r="AJ20" s="119">
        <v>0</v>
      </c>
      <c r="AK20" s="176">
        <v>125026</v>
      </c>
      <c r="AL20" t="s">
        <v>525</v>
      </c>
      <c r="AM20" t="s">
        <v>520</v>
      </c>
      <c r="AN20"/>
      <c r="AO20" s="61"/>
      <c r="AP20" s="1"/>
    </row>
    <row r="21" spans="1:42" s="59" customFormat="1" ht="15" customHeight="1">
      <c r="A21" s="50" t="s">
        <v>538</v>
      </c>
      <c r="B21" s="196"/>
      <c r="C21" s="197"/>
      <c r="D21" s="197"/>
      <c r="E21" s="197"/>
      <c r="F21" s="198"/>
      <c r="G21" s="2"/>
      <c r="H21" s="12" t="s">
        <v>86</v>
      </c>
      <c r="I21" s="2"/>
      <c r="J21" s="2"/>
      <c r="K21" s="165"/>
      <c r="L21" s="138"/>
      <c r="M21" s="61"/>
      <c r="P21" s="61"/>
      <c r="Q21" s="61"/>
      <c r="R21" s="1"/>
      <c r="S21" s="1"/>
      <c r="T21" s="1"/>
      <c r="U21" s="1"/>
      <c r="V21" s="61"/>
      <c r="W21" s="61"/>
      <c r="X21" s="61"/>
      <c r="Y21" s="61"/>
      <c r="Z21" s="77" t="str">
        <f t="shared" si="4"/>
        <v>8262 Broilervit</v>
      </c>
      <c r="AA21">
        <v>0</v>
      </c>
      <c r="AB21" s="99">
        <v>8262</v>
      </c>
      <c r="AC21" t="s">
        <v>263</v>
      </c>
      <c r="AD21" t="s">
        <v>264</v>
      </c>
      <c r="AE21" t="s">
        <v>203</v>
      </c>
      <c r="AF21"/>
      <c r="AG21"/>
      <c r="AH21" s="95"/>
      <c r="AI21" s="85" t="str">
        <f t="shared" si="3"/>
        <v>115900 AVISHIELD ND</v>
      </c>
      <c r="AJ21" s="99">
        <v>0</v>
      </c>
      <c r="AK21" s="174">
        <v>115900</v>
      </c>
      <c r="AL21" s="99" t="s">
        <v>221</v>
      </c>
      <c r="AM21" s="99" t="s">
        <v>55</v>
      </c>
      <c r="AN21" s="95"/>
      <c r="AO21" s="1"/>
      <c r="AP21" s="61"/>
    </row>
    <row r="22" spans="1:42" s="2" customFormat="1" ht="12.75" customHeight="1">
      <c r="A22" s="58" t="str">
        <f>IF(B19="",G1,IF(B20="",G1,IF(B21="",G1,"")))</f>
        <v>VUL NAAM/ADRESGEGEVENS VOLLEDIG IN</v>
      </c>
      <c r="B22" s="59"/>
      <c r="C22" s="59"/>
      <c r="D22" s="63"/>
      <c r="H22" s="12" t="s">
        <v>97</v>
      </c>
      <c r="K22" s="33"/>
      <c r="L22" s="137"/>
      <c r="M22" s="1"/>
      <c r="P22" s="1"/>
      <c r="Q22" s="1"/>
      <c r="R22" s="61"/>
      <c r="S22" s="61"/>
      <c r="T22" s="61"/>
      <c r="U22" s="61"/>
      <c r="V22" s="1"/>
      <c r="W22" s="1"/>
      <c r="X22" s="1"/>
      <c r="Y22" s="1"/>
      <c r="Z22" s="77" t="str">
        <f t="shared" si="4"/>
        <v>126534 Bromhex Air Basic 10 mg/g poeder voor oraal gebruik</v>
      </c>
      <c r="AA22">
        <v>0</v>
      </c>
      <c r="AB22" s="119">
        <v>126534</v>
      </c>
      <c r="AC22" t="s">
        <v>548</v>
      </c>
      <c r="AD22" t="s">
        <v>297</v>
      </c>
      <c r="AE22" t="s">
        <v>203</v>
      </c>
      <c r="AF22"/>
      <c r="AG22"/>
      <c r="AH22" s="95"/>
      <c r="AI22" s="85" t="str">
        <f t="shared" si="3"/>
        <v>120966 Avishield ND B1</v>
      </c>
      <c r="AJ22" s="99">
        <v>0</v>
      </c>
      <c r="AK22" s="174">
        <v>120966</v>
      </c>
      <c r="AL22" s="99" t="s">
        <v>220</v>
      </c>
      <c r="AM22" s="99" t="s">
        <v>55</v>
      </c>
      <c r="AN22" s="95"/>
      <c r="AO22"/>
      <c r="AP22" s="1"/>
    </row>
    <row r="23" spans="1:42" s="2" customFormat="1" ht="13.5" customHeight="1">
      <c r="A23" s="50"/>
      <c r="B23" s="30"/>
      <c r="C23" s="30"/>
      <c r="D23" s="30"/>
      <c r="E23" s="30"/>
      <c r="F23" s="30"/>
      <c r="G23" s="212" t="s">
        <v>533</v>
      </c>
      <c r="H23" s="212"/>
      <c r="I23" s="212"/>
      <c r="J23" s="212"/>
      <c r="K23" s="62" t="s">
        <v>154</v>
      </c>
      <c r="L23" s="139"/>
      <c r="M23" s="1"/>
      <c r="P23" s="1"/>
      <c r="Q23" s="1"/>
      <c r="R23" s="1"/>
      <c r="S23" s="1"/>
      <c r="T23" s="1"/>
      <c r="U23" s="1"/>
      <c r="V23" s="1"/>
      <c r="W23" s="1"/>
      <c r="X23" s="1"/>
      <c r="Y23" s="1"/>
      <c r="Z23" s="77" t="str">
        <f>AB23&amp;" "&amp;AC23</f>
        <v>101917 Byemite 500 mg/ml</v>
      </c>
      <c r="AA23">
        <v>25</v>
      </c>
      <c r="AB23" s="99">
        <v>101917</v>
      </c>
      <c r="AC23" t="s">
        <v>265</v>
      </c>
      <c r="AD23" t="s">
        <v>266</v>
      </c>
      <c r="AE23" t="s">
        <v>258</v>
      </c>
      <c r="AF23"/>
      <c r="AG23"/>
      <c r="AH23" s="95"/>
      <c r="AI23" s="183" t="str">
        <f t="shared" si="3"/>
        <v>111170 Cevac IBD 2512 L lyofilisaat</v>
      </c>
      <c r="AJ23" s="105">
        <v>0</v>
      </c>
      <c r="AK23" s="186">
        <v>111170</v>
      </c>
      <c r="AL23" s="184" t="s">
        <v>567</v>
      </c>
      <c r="AM23" s="184" t="s">
        <v>568</v>
      </c>
      <c r="AN23" s="185"/>
      <c r="AO23" s="1"/>
      <c r="AP23"/>
    </row>
    <row r="24" spans="1:42" s="2" customFormat="1" ht="13.5" customHeight="1" thickBot="1">
      <c r="A24" s="41" t="s">
        <v>95</v>
      </c>
      <c r="B24" s="31"/>
      <c r="C24" s="30"/>
      <c r="D24" s="57" t="str">
        <f>IF(B25="","VUL VOERLEVERANCIER IN","")</f>
        <v>VUL VOERLEVERANCIER IN</v>
      </c>
      <c r="E24" s="30"/>
      <c r="F24" s="30"/>
      <c r="G24" s="30"/>
      <c r="H24" s="210" t="s">
        <v>157</v>
      </c>
      <c r="I24" s="210"/>
      <c r="J24" s="210"/>
      <c r="K24" s="211"/>
      <c r="L24" s="137"/>
      <c r="M24" s="1"/>
      <c r="P24" s="1"/>
      <c r="Q24" s="1"/>
      <c r="R24" s="1"/>
      <c r="S24" s="1"/>
      <c r="T24" s="1"/>
      <c r="U24" s="1"/>
      <c r="V24" s="1"/>
      <c r="W24" s="1"/>
      <c r="X24" s="1"/>
      <c r="Y24" s="1"/>
      <c r="Z24" s="77" t="str">
        <f t="shared" si="4"/>
        <v>117571 Citramox 1000 mg/g poeder in drinkwater</v>
      </c>
      <c r="AA24" s="99">
        <v>1</v>
      </c>
      <c r="AB24" s="99">
        <v>117571</v>
      </c>
      <c r="AC24" s="99" t="s">
        <v>208</v>
      </c>
      <c r="AD24" s="99" t="s">
        <v>207</v>
      </c>
      <c r="AE24" t="s">
        <v>178</v>
      </c>
      <c r="AF24"/>
      <c r="AG24"/>
      <c r="AH24" s="95"/>
      <c r="AI24" s="85" t="str">
        <f t="shared" si="3"/>
        <v>112240 Cevac Ibird Lyofilisaat</v>
      </c>
      <c r="AJ24" s="105">
        <v>0</v>
      </c>
      <c r="AK24" s="179">
        <v>112240</v>
      </c>
      <c r="AL24" s="99" t="s">
        <v>236</v>
      </c>
      <c r="AM24" s="99" t="s">
        <v>54</v>
      </c>
      <c r="AN24" s="95"/>
      <c r="AO24" s="1"/>
      <c r="AP24" s="1"/>
    </row>
    <row r="25" spans="1:42" s="2" customFormat="1">
      <c r="A25" s="50" t="s">
        <v>74</v>
      </c>
      <c r="B25" s="201"/>
      <c r="C25" s="202"/>
      <c r="D25" s="202"/>
      <c r="E25" s="202"/>
      <c r="F25" s="203"/>
      <c r="G25" s="126"/>
      <c r="H25" s="42" t="s">
        <v>94</v>
      </c>
      <c r="I25" s="12"/>
      <c r="K25" s="27"/>
      <c r="L25" s="137"/>
      <c r="M25" s="1"/>
      <c r="P25" s="1"/>
      <c r="Q25" s="1"/>
      <c r="R25" s="1"/>
      <c r="S25" s="1"/>
      <c r="T25" s="1"/>
      <c r="U25" s="1"/>
      <c r="V25" s="1"/>
      <c r="W25" s="1"/>
      <c r="X25" s="1"/>
      <c r="Y25" s="1"/>
      <c r="Z25" s="77" t="str">
        <f t="shared" si="4"/>
        <v>113929 Citramox 500 mg/g</v>
      </c>
      <c r="AA25">
        <v>1</v>
      </c>
      <c r="AB25" s="99">
        <v>113929</v>
      </c>
      <c r="AC25" t="s">
        <v>270</v>
      </c>
      <c r="AD25" t="s">
        <v>226</v>
      </c>
      <c r="AE25" t="s">
        <v>178</v>
      </c>
      <c r="AF25"/>
      <c r="AG25"/>
      <c r="AH25" s="95"/>
      <c r="AI25" s="85" t="str">
        <f t="shared" si="3"/>
        <v>118336 Cevac Mass L</v>
      </c>
      <c r="AJ25" s="99">
        <v>0</v>
      </c>
      <c r="AK25" s="174">
        <v>118336</v>
      </c>
      <c r="AL25" s="99" t="s">
        <v>267</v>
      </c>
      <c r="AM25" s="99" t="s">
        <v>54</v>
      </c>
      <c r="AN25" s="95"/>
      <c r="AO25" s="1"/>
      <c r="AP25" s="1"/>
    </row>
    <row r="26" spans="1:42" s="2" customFormat="1">
      <c r="A26" s="50" t="s">
        <v>75</v>
      </c>
      <c r="B26" s="201"/>
      <c r="C26" s="202"/>
      <c r="D26" s="202"/>
      <c r="E26" s="202"/>
      <c r="F26" s="203"/>
      <c r="H26" s="12" t="s">
        <v>118</v>
      </c>
      <c r="I26" s="127"/>
      <c r="J26" s="194"/>
      <c r="K26" s="195"/>
      <c r="L26" s="137"/>
      <c r="M26" s="1"/>
      <c r="P26" s="1"/>
      <c r="Q26" s="1"/>
      <c r="R26" s="1"/>
      <c r="S26" s="1"/>
      <c r="T26" s="1"/>
      <c r="U26" s="1"/>
      <c r="V26" s="1"/>
      <c r="W26" s="1"/>
      <c r="X26" s="1"/>
      <c r="Y26" s="1"/>
      <c r="Z26" s="77" t="str">
        <f t="shared" si="4"/>
        <v>123523 Coccibal, 200 mg/ml</v>
      </c>
      <c r="AA26">
        <v>0</v>
      </c>
      <c r="AB26">
        <v>123523</v>
      </c>
      <c r="AC26" t="s">
        <v>271</v>
      </c>
      <c r="AD26" t="s">
        <v>249</v>
      </c>
      <c r="AE26" t="s">
        <v>258</v>
      </c>
      <c r="AF26"/>
      <c r="AG26"/>
      <c r="AH26" s="95"/>
      <c r="AI26" s="85" t="str">
        <f t="shared" si="3"/>
        <v>117803 Cevac Meta L</v>
      </c>
      <c r="AJ26" s="99">
        <v>0</v>
      </c>
      <c r="AK26" s="174">
        <v>117803</v>
      </c>
      <c r="AL26" s="99" t="s">
        <v>268</v>
      </c>
      <c r="AM26" s="99" t="s">
        <v>269</v>
      </c>
      <c r="AN26" s="95"/>
      <c r="AO26" s="1"/>
      <c r="AP26" s="1"/>
    </row>
    <row r="27" spans="1:42" s="2" customFormat="1">
      <c r="A27" s="50" t="s">
        <v>78</v>
      </c>
      <c r="B27" s="207"/>
      <c r="C27" s="208"/>
      <c r="D27" s="208"/>
      <c r="E27" s="208"/>
      <c r="F27" s="209"/>
      <c r="G27" s="122"/>
      <c r="H27" s="122"/>
      <c r="I27" s="122"/>
      <c r="J27" s="123"/>
      <c r="K27" s="159"/>
      <c r="L27" s="137"/>
      <c r="M27" s="1"/>
      <c r="P27" s="1"/>
      <c r="Q27" s="1"/>
      <c r="R27" s="1"/>
      <c r="S27" s="1"/>
      <c r="T27" s="1"/>
      <c r="U27" s="1"/>
      <c r="V27" s="1"/>
      <c r="W27" s="1"/>
      <c r="X27" s="1"/>
      <c r="Y27" s="1"/>
      <c r="Z27" s="77" t="str">
        <f t="shared" si="4"/>
        <v>121611 Coccibal, 200 mg/ml</v>
      </c>
      <c r="AA27">
        <v>0</v>
      </c>
      <c r="AB27" s="99">
        <v>121611</v>
      </c>
      <c r="AC27" t="s">
        <v>271</v>
      </c>
      <c r="AD27" t="s">
        <v>249</v>
      </c>
      <c r="AE27" t="s">
        <v>258</v>
      </c>
      <c r="AF27"/>
      <c r="AG27"/>
      <c r="AH27" s="95"/>
      <c r="AI27" s="85" t="str">
        <f t="shared" si="3"/>
        <v>123234 Cevac MD</v>
      </c>
      <c r="AJ27" s="99">
        <v>0</v>
      </c>
      <c r="AK27" s="177">
        <v>123234</v>
      </c>
      <c r="AL27" s="120" t="s">
        <v>530</v>
      </c>
      <c r="AM27" s="99" t="s">
        <v>531</v>
      </c>
      <c r="AN27" s="95"/>
      <c r="AO27" s="1"/>
      <c r="AP27" s="1"/>
    </row>
    <row r="28" spans="1:42" s="2" customFormat="1" ht="13.5" customHeight="1">
      <c r="A28" s="205" t="s">
        <v>116</v>
      </c>
      <c r="B28" s="206"/>
      <c r="C28" s="206"/>
      <c r="D28" s="206"/>
      <c r="E28" s="124"/>
      <c r="F28" s="125"/>
      <c r="G28" s="110" t="s">
        <v>209</v>
      </c>
      <c r="H28" s="124"/>
      <c r="I28" s="124"/>
      <c r="J28" s="125"/>
      <c r="K28" s="36"/>
      <c r="L28" s="137"/>
      <c r="M28" s="1"/>
      <c r="P28" s="1"/>
      <c r="Q28" s="1"/>
      <c r="R28" s="1"/>
      <c r="S28" s="1"/>
      <c r="T28" s="1"/>
      <c r="U28" s="1"/>
      <c r="V28" s="1"/>
      <c r="W28" s="1"/>
      <c r="X28" s="1"/>
      <c r="Y28" s="1"/>
      <c r="Z28" t="str">
        <f t="shared" ref="Z28" si="5">AB28&amp;" "&amp;AC28</f>
        <v>126061 Coccibal 400 mg/ml</v>
      </c>
      <c r="AA28">
        <v>0</v>
      </c>
      <c r="AB28">
        <v>126061</v>
      </c>
      <c r="AC28" t="s">
        <v>545</v>
      </c>
      <c r="AD28" t="s">
        <v>471</v>
      </c>
      <c r="AE28" t="s">
        <v>258</v>
      </c>
      <c r="AF28"/>
      <c r="AG28"/>
      <c r="AH28" s="95"/>
      <c r="AI28" s="85" t="str">
        <f t="shared" si="3"/>
        <v>10095 Cevac Salmovac</v>
      </c>
      <c r="AJ28" s="99">
        <v>42</v>
      </c>
      <c r="AK28" s="174">
        <v>10095</v>
      </c>
      <c r="AL28" s="99" t="s">
        <v>569</v>
      </c>
      <c r="AM28" s="99" t="s">
        <v>488</v>
      </c>
      <c r="AN28" s="89"/>
      <c r="AO28" s="1"/>
      <c r="AP28" s="1"/>
    </row>
    <row r="29" spans="1:42" s="2" customFormat="1" ht="13.5" customHeight="1">
      <c r="A29" s="50" t="s">
        <v>96</v>
      </c>
      <c r="B29" s="12"/>
      <c r="C29" s="204" t="s">
        <v>87</v>
      </c>
      <c r="D29" s="204"/>
      <c r="E29" s="204"/>
      <c r="F29" s="204"/>
      <c r="G29" s="111" t="s">
        <v>117</v>
      </c>
      <c r="H29" s="170" t="s">
        <v>88</v>
      </c>
      <c r="I29" s="170" t="s">
        <v>89</v>
      </c>
      <c r="K29" s="27"/>
      <c r="L29" s="140" t="s">
        <v>0</v>
      </c>
      <c r="M29" s="1"/>
      <c r="P29" s="1"/>
      <c r="Q29" s="1"/>
      <c r="R29" s="1"/>
      <c r="S29" s="1"/>
      <c r="T29" s="1"/>
      <c r="U29" s="1"/>
      <c r="V29" s="1"/>
      <c r="W29" s="1"/>
      <c r="X29" s="1"/>
      <c r="Y29" s="1"/>
      <c r="Z29" s="77" t="str">
        <f t="shared" si="4"/>
        <v>123781 Coccinox 25 mg/ml</v>
      </c>
      <c r="AA29">
        <v>16</v>
      </c>
      <c r="AB29" s="99">
        <v>123781</v>
      </c>
      <c r="AC29" t="s">
        <v>517</v>
      </c>
      <c r="AD29" s="118" t="s">
        <v>518</v>
      </c>
      <c r="AE29" t="s">
        <v>242</v>
      </c>
      <c r="AF29"/>
      <c r="AG29"/>
      <c r="AH29" s="95"/>
      <c r="AI29" s="85" t="str">
        <f t="shared" si="3"/>
        <v>105775 CEVAC Transmune</v>
      </c>
      <c r="AJ29" s="99">
        <v>0</v>
      </c>
      <c r="AK29" s="174">
        <v>105775</v>
      </c>
      <c r="AL29" s="99" t="s">
        <v>164</v>
      </c>
      <c r="AM29" s="99" t="s">
        <v>56</v>
      </c>
      <c r="AN29" s="95"/>
      <c r="AO29" s="1"/>
      <c r="AP29" s="1"/>
    </row>
    <row r="30" spans="1:42" s="2" customFormat="1" ht="13.5" customHeight="1">
      <c r="A30" s="50"/>
      <c r="B30" s="12"/>
      <c r="C30" s="190"/>
      <c r="D30" s="190"/>
      <c r="E30" s="190"/>
      <c r="F30" s="190"/>
      <c r="G30" s="111"/>
      <c r="H30" s="191"/>
      <c r="I30" s="191"/>
      <c r="K30" s="27"/>
      <c r="L30" s="140"/>
      <c r="M30" s="1"/>
      <c r="P30" s="1"/>
      <c r="Q30" s="1"/>
      <c r="R30" s="1"/>
      <c r="S30" s="1"/>
      <c r="T30" s="1"/>
      <c r="U30" s="1"/>
      <c r="V30" s="1"/>
      <c r="W30" s="1"/>
      <c r="X30" s="1"/>
      <c r="Y30" s="1"/>
      <c r="Z30" s="77" t="s">
        <v>592</v>
      </c>
      <c r="AA30">
        <v>3</v>
      </c>
      <c r="AB30" s="99">
        <v>131967</v>
      </c>
      <c r="AC30" s="192" t="s">
        <v>593</v>
      </c>
      <c r="AD30" s="193" t="s">
        <v>591</v>
      </c>
      <c r="AE30" s="192" t="s">
        <v>178</v>
      </c>
      <c r="AF30"/>
      <c r="AG30"/>
      <c r="AH30" s="95"/>
      <c r="AI30" s="85" t="str">
        <f t="shared" si="3"/>
        <v>131967 Chloromed 500 MG</v>
      </c>
      <c r="AJ30" s="99"/>
      <c r="AK30" s="174">
        <v>131967</v>
      </c>
      <c r="AL30" s="99" t="s">
        <v>590</v>
      </c>
      <c r="AM30" s="99"/>
      <c r="AN30" s="95"/>
      <c r="AO30" s="1"/>
      <c r="AP30" s="1"/>
    </row>
    <row r="31" spans="1:42" s="2" customFormat="1">
      <c r="A31" s="199" t="s">
        <v>179</v>
      </c>
      <c r="B31" s="200"/>
      <c r="C31" s="213" t="s">
        <v>179</v>
      </c>
      <c r="D31" s="214"/>
      <c r="E31" s="214"/>
      <c r="F31" s="215"/>
      <c r="G31" s="181" t="str">
        <f>VLOOKUP(C31,$R$2:$S$101,2,FALSE)</f>
        <v>-</v>
      </c>
      <c r="H31" s="52"/>
      <c r="I31" s="52"/>
      <c r="K31" s="27"/>
      <c r="L31" s="141">
        <v>1</v>
      </c>
      <c r="M31" s="1">
        <f t="shared" ref="M31:M37" si="6">L31+1</f>
        <v>2</v>
      </c>
      <c r="P31" s="1"/>
      <c r="Q31" s="1"/>
      <c r="R31" s="1"/>
      <c r="S31" s="1"/>
      <c r="T31" s="1"/>
      <c r="U31" s="1"/>
      <c r="V31" s="1"/>
      <c r="W31" s="1"/>
      <c r="X31" s="1"/>
      <c r="Y31" s="1"/>
      <c r="Z31" s="77" t="str">
        <f t="shared" si="4"/>
        <v>117624 Coldostin, 4 800 000 IE/g</v>
      </c>
      <c r="AA31">
        <v>1</v>
      </c>
      <c r="AB31" s="99">
        <v>117624</v>
      </c>
      <c r="AC31" t="s">
        <v>272</v>
      </c>
      <c r="AD31" t="s">
        <v>273</v>
      </c>
      <c r="AE31" t="s">
        <v>178</v>
      </c>
      <c r="AF31"/>
      <c r="AG31"/>
      <c r="AH31" s="95"/>
      <c r="AI31" s="85" t="str">
        <f t="shared" si="3"/>
        <v>7908 Cryomarex (Rispens + HVT)</v>
      </c>
      <c r="AJ31" s="99">
        <v>0</v>
      </c>
      <c r="AK31" s="174">
        <v>7908</v>
      </c>
      <c r="AL31" s="99" t="s">
        <v>277</v>
      </c>
      <c r="AM31" s="107" t="s">
        <v>278</v>
      </c>
      <c r="AN31" s="95"/>
      <c r="AO31" s="1"/>
      <c r="AP31" s="1"/>
    </row>
    <row r="32" spans="1:42" s="2" customFormat="1" ht="15.75" customHeight="1">
      <c r="A32" s="199" t="s">
        <v>179</v>
      </c>
      <c r="B32" s="200"/>
      <c r="C32" s="213" t="s">
        <v>179</v>
      </c>
      <c r="D32" s="214"/>
      <c r="E32" s="214"/>
      <c r="F32" s="215"/>
      <c r="G32" s="167" t="str">
        <f>VLOOKUP(C32,$R$2:$S$101,2,FALSE)</f>
        <v>-</v>
      </c>
      <c r="H32" s="52"/>
      <c r="I32" s="52"/>
      <c r="K32" s="27"/>
      <c r="L32" s="141">
        <v>1</v>
      </c>
      <c r="M32" s="5">
        <f t="shared" si="6"/>
        <v>2</v>
      </c>
      <c r="N32" s="12"/>
      <c r="O32" s="12"/>
      <c r="P32" s="1"/>
      <c r="Q32" s="1"/>
      <c r="R32" s="1"/>
      <c r="S32" s="1"/>
      <c r="T32" s="1"/>
      <c r="U32" s="1"/>
      <c r="V32" s="1"/>
      <c r="W32" s="1"/>
      <c r="X32" s="1"/>
      <c r="Y32"/>
      <c r="Z32" s="77" t="str">
        <f t="shared" si="4"/>
        <v>115125 Colfive 5.000.000 IU/ml</v>
      </c>
      <c r="AA32">
        <v>1</v>
      </c>
      <c r="AB32" s="99">
        <v>115125</v>
      </c>
      <c r="AC32" t="s">
        <v>274</v>
      </c>
      <c r="AD32" t="s">
        <v>273</v>
      </c>
      <c r="AE32" t="s">
        <v>178</v>
      </c>
      <c r="AF32"/>
      <c r="AG32"/>
      <c r="AH32" s="95"/>
      <c r="AI32" s="85" t="str">
        <f t="shared" si="3"/>
        <v>128282 Evanovo</v>
      </c>
      <c r="AJ32" s="99">
        <v>0</v>
      </c>
      <c r="AK32" s="174">
        <v>128282</v>
      </c>
      <c r="AL32" s="99" t="s">
        <v>585</v>
      </c>
      <c r="AM32" s="107" t="s">
        <v>586</v>
      </c>
      <c r="AN32" s="95"/>
      <c r="AO32" s="1"/>
      <c r="AP32" s="1"/>
    </row>
    <row r="33" spans="1:42" s="2" customFormat="1" ht="15.75" customHeight="1">
      <c r="A33" s="199" t="s">
        <v>179</v>
      </c>
      <c r="B33" s="200"/>
      <c r="C33" s="213" t="s">
        <v>179</v>
      </c>
      <c r="D33" s="214"/>
      <c r="E33" s="214"/>
      <c r="F33" s="215"/>
      <c r="G33" s="167" t="str">
        <f>VLOOKUP(C33,$R$2:$S$101,2,FALSE)</f>
        <v>-</v>
      </c>
      <c r="H33" s="52"/>
      <c r="I33" s="52"/>
      <c r="K33" s="27"/>
      <c r="L33" s="141">
        <v>1</v>
      </c>
      <c r="M33" s="5">
        <f t="shared" si="6"/>
        <v>2</v>
      </c>
      <c r="P33" s="1"/>
      <c r="Q33" s="1"/>
      <c r="R33" s="1"/>
      <c r="S33" s="1"/>
      <c r="T33" s="1"/>
      <c r="U33" s="1"/>
      <c r="V33" s="1"/>
      <c r="W33" s="1"/>
      <c r="X33" s="1"/>
      <c r="Y33" s="1"/>
      <c r="Z33" s="77" t="str">
        <f t="shared" si="4"/>
        <v>102303 Coliplus 2.000.000 IE/ml</v>
      </c>
      <c r="AA33" s="99">
        <v>1</v>
      </c>
      <c r="AB33" s="99">
        <v>102303</v>
      </c>
      <c r="AC33" s="99" t="s">
        <v>144</v>
      </c>
      <c r="AD33" s="99" t="s">
        <v>145</v>
      </c>
      <c r="AE33" t="s">
        <v>178</v>
      </c>
      <c r="AF33"/>
      <c r="AG33"/>
      <c r="AH33" s="95"/>
      <c r="AI33" s="85" t="str">
        <f t="shared" si="3"/>
        <v>116981 Evalon suspensie en oplosmiddel</v>
      </c>
      <c r="AJ33" s="99">
        <v>0</v>
      </c>
      <c r="AK33" s="174">
        <v>116981</v>
      </c>
      <c r="AL33" s="99" t="s">
        <v>294</v>
      </c>
      <c r="AM33" s="99" t="s">
        <v>295</v>
      </c>
      <c r="AN33" s="95"/>
      <c r="AO33" s="1"/>
      <c r="AP33" s="1"/>
    </row>
    <row r="34" spans="1:42" s="2" customFormat="1" ht="15.75" customHeight="1">
      <c r="A34" s="199" t="s">
        <v>179</v>
      </c>
      <c r="B34" s="200"/>
      <c r="C34" s="213" t="s">
        <v>179</v>
      </c>
      <c r="D34" s="214"/>
      <c r="E34" s="214"/>
      <c r="F34" s="215"/>
      <c r="G34" s="167" t="str">
        <f>VLOOKUP(C34,$R$2:$S$101,2,FALSE)</f>
        <v>-</v>
      </c>
      <c r="H34" s="52"/>
      <c r="I34" s="52"/>
      <c r="K34" s="27"/>
      <c r="L34" s="141">
        <v>1</v>
      </c>
      <c r="M34" s="5">
        <f t="shared" si="6"/>
        <v>2</v>
      </c>
      <c r="P34" s="1"/>
      <c r="Q34" s="1"/>
      <c r="R34" s="1"/>
      <c r="S34" s="1"/>
      <c r="T34" s="1"/>
      <c r="U34" s="1"/>
      <c r="V34" s="1"/>
      <c r="W34" s="1"/>
      <c r="X34" s="1"/>
      <c r="Y34" s="1"/>
      <c r="Z34" s="77" t="str">
        <f t="shared" si="4"/>
        <v>3256 Colisol 400</v>
      </c>
      <c r="AA34">
        <v>7</v>
      </c>
      <c r="AB34" s="99">
        <v>3256</v>
      </c>
      <c r="AC34" t="s">
        <v>35</v>
      </c>
      <c r="AD34" t="s">
        <v>26</v>
      </c>
      <c r="AE34" t="s">
        <v>178</v>
      </c>
      <c r="AF34"/>
      <c r="AG34"/>
      <c r="AH34" s="95"/>
      <c r="AI34" s="85" t="str">
        <f t="shared" si="3"/>
        <v>122349 Evant</v>
      </c>
      <c r="AJ34" s="99">
        <v>0</v>
      </c>
      <c r="AK34" s="174">
        <v>122349</v>
      </c>
      <c r="AL34" s="99" t="s">
        <v>583</v>
      </c>
      <c r="AM34" s="99" t="s">
        <v>584</v>
      </c>
      <c r="AN34" s="95"/>
      <c r="AO34" s="1"/>
      <c r="AP34" s="1"/>
    </row>
    <row r="35" spans="1:42" s="2" customFormat="1" ht="15.75" customHeight="1">
      <c r="A35" s="306" t="s">
        <v>189</v>
      </c>
      <c r="B35" s="307"/>
      <c r="C35" s="308" t="s">
        <v>189</v>
      </c>
      <c r="D35" s="309"/>
      <c r="E35" s="309"/>
      <c r="F35" s="310"/>
      <c r="G35" s="75" t="s">
        <v>189</v>
      </c>
      <c r="H35" s="152"/>
      <c r="I35" s="52"/>
      <c r="K35" s="27"/>
      <c r="L35" s="141">
        <v>1</v>
      </c>
      <c r="M35" s="5">
        <f t="shared" si="6"/>
        <v>2</v>
      </c>
      <c r="P35" s="1"/>
      <c r="Q35" s="1"/>
      <c r="R35" s="1"/>
      <c r="S35" s="1"/>
      <c r="T35" s="1"/>
      <c r="U35" s="1"/>
      <c r="V35" s="1"/>
      <c r="W35" s="1"/>
      <c r="X35" s="1"/>
      <c r="Y35" s="1"/>
      <c r="Z35" s="77" t="str">
        <f t="shared" si="4"/>
        <v>2182 Colisol, 250.000 I.E./ml</v>
      </c>
      <c r="AA35" s="99">
        <v>1</v>
      </c>
      <c r="AB35" s="99">
        <v>2182</v>
      </c>
      <c r="AC35" s="99" t="s">
        <v>229</v>
      </c>
      <c r="AD35" s="99" t="s">
        <v>26</v>
      </c>
      <c r="AE35" t="s">
        <v>178</v>
      </c>
      <c r="AF35"/>
      <c r="AG35"/>
      <c r="AH35" s="95"/>
      <c r="AI35" s="85" t="str">
        <f t="shared" si="3"/>
        <v>127755 FIXR MYC-VAC, emulsie voor injectie voor kippen</v>
      </c>
      <c r="AJ35" s="99">
        <v>0</v>
      </c>
      <c r="AK35" s="177">
        <v>127755</v>
      </c>
      <c r="AL35" t="s">
        <v>553</v>
      </c>
      <c r="AM35" t="s">
        <v>554</v>
      </c>
      <c r="AN35" s="95"/>
      <c r="AO35" s="1"/>
      <c r="AP35" s="1"/>
    </row>
    <row r="36" spans="1:42" s="2" customFormat="1" ht="15.75" customHeight="1">
      <c r="A36" s="306" t="s">
        <v>189</v>
      </c>
      <c r="B36" s="307"/>
      <c r="C36" s="308" t="s">
        <v>189</v>
      </c>
      <c r="D36" s="309"/>
      <c r="E36" s="309"/>
      <c r="F36" s="310"/>
      <c r="G36" s="75" t="s">
        <v>189</v>
      </c>
      <c r="H36" s="52"/>
      <c r="I36" s="52"/>
      <c r="K36" s="27"/>
      <c r="L36" s="141"/>
      <c r="M36" s="5"/>
      <c r="P36" s="1"/>
      <c r="Q36" s="1"/>
      <c r="R36" s="1"/>
      <c r="S36" s="1"/>
      <c r="T36" s="1"/>
      <c r="U36" s="1"/>
      <c r="V36" s="1"/>
      <c r="W36" s="1"/>
      <c r="X36" s="1"/>
      <c r="Y36" s="1"/>
      <c r="Z36" s="77" t="str">
        <f t="shared" si="4"/>
        <v>2880 Colisolution 400</v>
      </c>
      <c r="AA36" s="99">
        <v>7</v>
      </c>
      <c r="AB36" s="99">
        <v>2880</v>
      </c>
      <c r="AC36" s="99" t="s">
        <v>31</v>
      </c>
      <c r="AD36" s="99" t="s">
        <v>26</v>
      </c>
      <c r="AE36" t="s">
        <v>178</v>
      </c>
      <c r="AF36"/>
      <c r="AG36"/>
      <c r="AH36" s="95"/>
      <c r="AI36" s="85" t="str">
        <f t="shared" si="3"/>
        <v>10397 GALLIMUNE SE + ST</v>
      </c>
      <c r="AJ36" s="99">
        <v>0</v>
      </c>
      <c r="AK36" s="174">
        <v>10397</v>
      </c>
      <c r="AL36" s="99" t="s">
        <v>501</v>
      </c>
      <c r="AM36" s="99" t="s">
        <v>476</v>
      </c>
      <c r="AN36" s="95"/>
      <c r="AO36" s="1"/>
      <c r="AP36" s="1"/>
    </row>
    <row r="37" spans="1:42" s="2" customFormat="1" ht="15.75" customHeight="1">
      <c r="A37" s="74" t="s">
        <v>212</v>
      </c>
      <c r="B37" s="16"/>
      <c r="C37" s="16"/>
      <c r="D37" s="16"/>
      <c r="E37" s="16"/>
      <c r="F37" s="16"/>
      <c r="G37" s="16"/>
      <c r="H37" s="16"/>
      <c r="I37" s="16"/>
      <c r="J37" s="16"/>
      <c r="K37" s="29"/>
      <c r="L37" s="141">
        <v>1</v>
      </c>
      <c r="M37" s="5">
        <f t="shared" si="6"/>
        <v>2</v>
      </c>
      <c r="P37" s="1"/>
      <c r="Q37" s="1"/>
      <c r="R37" s="1"/>
      <c r="S37" s="1"/>
      <c r="T37" s="1"/>
      <c r="U37" s="1"/>
      <c r="V37" s="1"/>
      <c r="W37" s="1"/>
      <c r="X37" s="1"/>
      <c r="Y37" s="1"/>
      <c r="Z37" s="77" t="str">
        <f t="shared" si="4"/>
        <v>3404 Colistin</v>
      </c>
      <c r="AA37">
        <v>1</v>
      </c>
      <c r="AB37" s="99">
        <v>3404</v>
      </c>
      <c r="AC37" t="s">
        <v>36</v>
      </c>
      <c r="AD37" s="99" t="s">
        <v>26</v>
      </c>
      <c r="AE37" t="s">
        <v>178</v>
      </c>
      <c r="AF37"/>
      <c r="AG37"/>
      <c r="AH37" s="95"/>
      <c r="AI37" s="85" t="str">
        <f t="shared" si="3"/>
        <v>10240 GALLIMUNE 302 ND+IB+EDS</v>
      </c>
      <c r="AJ37" s="99">
        <v>0</v>
      </c>
      <c r="AK37" s="174">
        <v>10240</v>
      </c>
      <c r="AL37" s="99" t="s">
        <v>502</v>
      </c>
      <c r="AM37" s="99" t="s">
        <v>477</v>
      </c>
      <c r="AN37" s="95"/>
      <c r="AO37" s="1"/>
      <c r="AP37" s="1"/>
    </row>
    <row r="38" spans="1:42" s="2" customFormat="1" ht="15.75" customHeight="1">
      <c r="A38" s="40" t="s">
        <v>90</v>
      </c>
      <c r="B38" s="12"/>
      <c r="C38" s="12"/>
      <c r="D38" s="12"/>
      <c r="E38" s="12"/>
      <c r="F38" s="12"/>
      <c r="G38" s="110" t="s">
        <v>448</v>
      </c>
      <c r="H38" s="12"/>
      <c r="I38" s="12"/>
      <c r="J38" s="43" t="s">
        <v>120</v>
      </c>
      <c r="K38" s="37"/>
      <c r="L38" s="142"/>
      <c r="M38" s="1"/>
      <c r="P38" s="1"/>
      <c r="Q38" s="1"/>
      <c r="R38" s="1"/>
      <c r="S38" s="1"/>
      <c r="T38" s="1"/>
      <c r="U38" s="1"/>
      <c r="V38" s="1"/>
      <c r="W38" s="1"/>
      <c r="X38" s="1"/>
      <c r="Y38" s="1"/>
      <c r="Z38" s="77" t="str">
        <f t="shared" si="4"/>
        <v>124968 Colistin, 5000 000 IE/g</v>
      </c>
      <c r="AA38" s="99">
        <v>1</v>
      </c>
      <c r="AB38" s="99">
        <v>124968</v>
      </c>
      <c r="AC38" t="s">
        <v>493</v>
      </c>
      <c r="AD38" s="99" t="s">
        <v>261</v>
      </c>
      <c r="AE38" t="s">
        <v>178</v>
      </c>
      <c r="AF38"/>
      <c r="AG38"/>
      <c r="AH38" s="95"/>
      <c r="AI38" s="85" t="str">
        <f t="shared" ref="AI38:AI61" si="7">AK38&amp;" "&amp;AL38</f>
        <v xml:space="preserve">10241 GALLIMUNE 407 ND+IB+EDS+ART </v>
      </c>
      <c r="AJ38" s="99">
        <v>0</v>
      </c>
      <c r="AK38" s="174">
        <v>10241</v>
      </c>
      <c r="AL38" s="99" t="s">
        <v>503</v>
      </c>
      <c r="AM38" s="99" t="s">
        <v>478</v>
      </c>
      <c r="AN38" s="95"/>
      <c r="AO38" s="1"/>
      <c r="AP38" s="1"/>
    </row>
    <row r="39" spans="1:42" s="2" customFormat="1">
      <c r="A39" s="50" t="s">
        <v>91</v>
      </c>
      <c r="B39" s="12"/>
      <c r="C39" s="204" t="s">
        <v>180</v>
      </c>
      <c r="D39" s="204"/>
      <c r="E39" s="204"/>
      <c r="F39" s="204"/>
      <c r="G39" s="111" t="s">
        <v>117</v>
      </c>
      <c r="H39" s="170" t="s">
        <v>88</v>
      </c>
      <c r="I39" s="170" t="s">
        <v>89</v>
      </c>
      <c r="J39" s="170" t="s">
        <v>119</v>
      </c>
      <c r="K39" s="37"/>
      <c r="L39" s="137"/>
      <c r="M39" s="1"/>
      <c r="P39" s="1"/>
      <c r="Q39" s="1"/>
      <c r="R39" s="1"/>
      <c r="S39" s="1"/>
      <c r="T39" s="1"/>
      <c r="U39" s="1"/>
      <c r="V39" s="1"/>
      <c r="W39" s="1"/>
      <c r="X39" s="1"/>
      <c r="Y39" s="1"/>
      <c r="Z39" s="77" t="str">
        <f t="shared" si="4"/>
        <v>5901 Colistine 1200</v>
      </c>
      <c r="AA39">
        <v>7</v>
      </c>
      <c r="AB39" s="99">
        <v>5901</v>
      </c>
      <c r="AC39" t="s">
        <v>199</v>
      </c>
      <c r="AD39" t="s">
        <v>26</v>
      </c>
      <c r="AE39" t="s">
        <v>178</v>
      </c>
      <c r="AF39"/>
      <c r="AG39"/>
      <c r="AH39" s="95"/>
      <c r="AI39" s="85" t="str">
        <f t="shared" si="7"/>
        <v>9476 Gallivac IB88</v>
      </c>
      <c r="AJ39" s="99">
        <v>0</v>
      </c>
      <c r="AK39" s="174">
        <v>9476</v>
      </c>
      <c r="AL39" s="99" t="s">
        <v>14</v>
      </c>
      <c r="AM39" s="99" t="s">
        <v>54</v>
      </c>
      <c r="AN39" s="95"/>
      <c r="AO39" s="1"/>
      <c r="AP39" s="1"/>
    </row>
    <row r="40" spans="1:42" s="2" customFormat="1" ht="13.5" customHeight="1">
      <c r="A40" s="299" t="s">
        <v>179</v>
      </c>
      <c r="B40" s="300"/>
      <c r="C40" s="302" t="s">
        <v>179</v>
      </c>
      <c r="D40" s="302"/>
      <c r="E40" s="302"/>
      <c r="F40" s="302"/>
      <c r="G40" s="167" t="str">
        <f>VLOOKUP(C40,$Z$2:$AA$177,2,FALSE)</f>
        <v>-</v>
      </c>
      <c r="H40" s="52"/>
      <c r="I40" s="121"/>
      <c r="J40" s="35"/>
      <c r="K40" s="37"/>
      <c r="L40" s="137"/>
      <c r="M40" s="1"/>
      <c r="P40" s="1"/>
      <c r="Q40" s="1"/>
      <c r="R40" s="1"/>
      <c r="S40" s="1"/>
      <c r="T40" s="1"/>
      <c r="U40" s="1"/>
      <c r="V40" s="1"/>
      <c r="W40" s="1"/>
      <c r="X40" s="1"/>
      <c r="Y40" s="1"/>
      <c r="Z40" s="77" t="str">
        <f t="shared" si="4"/>
        <v>8285 Copper-Sol</v>
      </c>
      <c r="AA40">
        <v>0</v>
      </c>
      <c r="AB40" s="99">
        <v>8285</v>
      </c>
      <c r="AC40" t="s">
        <v>275</v>
      </c>
      <c r="AD40" s="88" t="s">
        <v>276</v>
      </c>
      <c r="AE40" t="s">
        <v>203</v>
      </c>
      <c r="AF40"/>
      <c r="AG40"/>
      <c r="AH40" s="95"/>
      <c r="AI40" s="85" t="str">
        <f t="shared" si="7"/>
        <v>116422 GALLIVAC IB88 NEO</v>
      </c>
      <c r="AJ40" s="99">
        <v>0</v>
      </c>
      <c r="AK40" s="174">
        <v>116422</v>
      </c>
      <c r="AL40" s="99" t="s">
        <v>310</v>
      </c>
      <c r="AM40" s="99" t="s">
        <v>311</v>
      </c>
      <c r="AN40" s="95"/>
      <c r="AO40" s="1"/>
      <c r="AP40" s="1"/>
    </row>
    <row r="41" spans="1:42" s="2" customFormat="1" ht="13.5" customHeight="1">
      <c r="A41" s="299" t="s">
        <v>179</v>
      </c>
      <c r="B41" s="300"/>
      <c r="C41" s="302" t="s">
        <v>179</v>
      </c>
      <c r="D41" s="302"/>
      <c r="E41" s="302"/>
      <c r="F41" s="302"/>
      <c r="G41" s="167" t="str">
        <f>VLOOKUP(C41,$Z$2:$AA$177,2,FALSE)</f>
        <v>-</v>
      </c>
      <c r="H41" s="52"/>
      <c r="I41" s="121"/>
      <c r="J41" s="35"/>
      <c r="K41" s="37"/>
      <c r="L41" s="140">
        <v>14</v>
      </c>
      <c r="M41" s="1"/>
      <c r="P41" s="1"/>
      <c r="Q41" s="1"/>
      <c r="R41" s="1"/>
      <c r="S41" s="1"/>
      <c r="T41" s="1"/>
      <c r="U41" s="1"/>
      <c r="V41" s="1"/>
      <c r="W41" s="1"/>
      <c r="X41" s="1"/>
      <c r="Y41" s="1"/>
      <c r="Z41" s="77" t="str">
        <f t="shared" si="4"/>
        <v>8012 Denagard 450 mg/g granules voor gebruik in drinkwater</v>
      </c>
      <c r="AA41">
        <v>2</v>
      </c>
      <c r="AB41" s="99">
        <v>8012</v>
      </c>
      <c r="AC41" t="s">
        <v>494</v>
      </c>
      <c r="AD41" s="99" t="s">
        <v>472</v>
      </c>
      <c r="AE41" t="s">
        <v>178</v>
      </c>
      <c r="AF41"/>
      <c r="AG41"/>
      <c r="AH41" s="95"/>
      <c r="AI41" s="85" t="str">
        <f t="shared" si="7"/>
        <v xml:space="preserve">7907 Gallivac IBD </v>
      </c>
      <c r="AJ41" s="99">
        <v>0</v>
      </c>
      <c r="AK41" s="174">
        <v>7907</v>
      </c>
      <c r="AL41" s="99" t="s">
        <v>8</v>
      </c>
      <c r="AM41" s="99" t="s">
        <v>56</v>
      </c>
      <c r="AN41" s="95"/>
      <c r="AO41" s="1"/>
      <c r="AP41" s="1"/>
    </row>
    <row r="42" spans="1:42" s="2" customFormat="1" ht="15.75" customHeight="1">
      <c r="A42" s="299" t="s">
        <v>179</v>
      </c>
      <c r="B42" s="300"/>
      <c r="C42" s="302" t="s">
        <v>179</v>
      </c>
      <c r="D42" s="302"/>
      <c r="E42" s="302"/>
      <c r="F42" s="302"/>
      <c r="G42" s="167" t="str">
        <f>VLOOKUP(C42,$Z$2:$AA$177,2,FALSE)</f>
        <v>-</v>
      </c>
      <c r="H42" s="52"/>
      <c r="I42" s="121"/>
      <c r="J42" s="35"/>
      <c r="K42" s="37"/>
      <c r="L42" s="141">
        <v>3</v>
      </c>
      <c r="M42" s="5">
        <f t="shared" ref="M42:M47" si="8">L42+1</f>
        <v>4</v>
      </c>
      <c r="P42" s="1"/>
      <c r="Q42" s="1"/>
      <c r="R42" s="1"/>
      <c r="S42" s="1"/>
      <c r="T42" s="1"/>
      <c r="U42" s="1"/>
      <c r="V42" s="1"/>
      <c r="W42" s="1"/>
      <c r="X42" s="1"/>
      <c r="Y42" s="1"/>
      <c r="Z42" s="77" t="str">
        <f t="shared" si="4"/>
        <v>107739 DFV Doxivet 200 mg/ml ( dosering van 10 mg/kg lichaamsgewicht)</v>
      </c>
      <c r="AA42">
        <v>3</v>
      </c>
      <c r="AB42" s="99">
        <v>107739</v>
      </c>
      <c r="AC42" t="s">
        <v>279</v>
      </c>
      <c r="AD42" t="s">
        <v>241</v>
      </c>
      <c r="AE42" t="s">
        <v>178</v>
      </c>
      <c r="AF42"/>
      <c r="AG42"/>
      <c r="AH42" s="95"/>
      <c r="AI42" s="85" t="str">
        <f t="shared" si="7"/>
        <v>125378 GALLIVAC IBD S706 NEO</v>
      </c>
      <c r="AJ42" s="99">
        <v>0</v>
      </c>
      <c r="AK42" s="174">
        <v>125378</v>
      </c>
      <c r="AL42" s="99" t="s">
        <v>519</v>
      </c>
      <c r="AM42" s="99" t="s">
        <v>520</v>
      </c>
      <c r="AN42" s="98"/>
      <c r="AO42" s="1"/>
      <c r="AP42" s="1"/>
    </row>
    <row r="43" spans="1:42" s="2" customFormat="1" ht="15.75" customHeight="1">
      <c r="A43" s="299" t="s">
        <v>179</v>
      </c>
      <c r="B43" s="300"/>
      <c r="C43" s="302" t="s">
        <v>179</v>
      </c>
      <c r="D43" s="302"/>
      <c r="E43" s="302"/>
      <c r="F43" s="302"/>
      <c r="G43" s="167" t="str">
        <f>VLOOKUP(C43,$Z$2:$AA$177,2,FALSE)</f>
        <v>-</v>
      </c>
      <c r="H43" s="52"/>
      <c r="I43" s="121"/>
      <c r="J43" s="35"/>
      <c r="K43" s="37"/>
      <c r="L43" s="141">
        <v>1</v>
      </c>
      <c r="M43" s="5">
        <f t="shared" si="8"/>
        <v>2</v>
      </c>
      <c r="P43" s="1"/>
      <c r="Q43" s="1"/>
      <c r="R43" s="1"/>
      <c r="S43" s="1"/>
      <c r="T43" s="1"/>
      <c r="U43" s="1"/>
      <c r="V43" s="1"/>
      <c r="W43" s="1"/>
      <c r="X43" s="1"/>
      <c r="Y43" s="1"/>
      <c r="Z43" s="77" t="str">
        <f t="shared" si="4"/>
        <v>107739 DFV Doxivet 200 mg/ml ( dosering van 20 mg/kg lichaamsgewicht)</v>
      </c>
      <c r="AA43">
        <v>12</v>
      </c>
      <c r="AB43" s="99">
        <v>107739</v>
      </c>
      <c r="AC43" t="s">
        <v>280</v>
      </c>
      <c r="AD43" s="88" t="s">
        <v>241</v>
      </c>
      <c r="AE43" t="s">
        <v>178</v>
      </c>
      <c r="AF43"/>
      <c r="AG43"/>
      <c r="AH43" s="95"/>
      <c r="AI43" s="85" t="str">
        <f t="shared" si="7"/>
        <v>123185 Gumbohatch</v>
      </c>
      <c r="AJ43" s="99">
        <v>0</v>
      </c>
      <c r="AK43" s="174">
        <v>123185</v>
      </c>
      <c r="AL43" s="99" t="s">
        <v>587</v>
      </c>
      <c r="AM43" s="99" t="s">
        <v>588</v>
      </c>
      <c r="AN43" s="98"/>
      <c r="AO43" s="1"/>
      <c r="AP43" s="1"/>
    </row>
    <row r="44" spans="1:42" s="2" customFormat="1" ht="15.75" customHeight="1">
      <c r="A44" s="312" t="s">
        <v>189</v>
      </c>
      <c r="B44" s="277"/>
      <c r="C44" s="270" t="s">
        <v>189</v>
      </c>
      <c r="D44" s="270"/>
      <c r="E44" s="270"/>
      <c r="F44" s="270"/>
      <c r="G44" s="151" t="s">
        <v>189</v>
      </c>
      <c r="H44" s="152"/>
      <c r="I44" s="153"/>
      <c r="J44" s="154"/>
      <c r="K44" s="38"/>
      <c r="L44" s="141">
        <v>1</v>
      </c>
      <c r="M44" s="5">
        <f t="shared" si="8"/>
        <v>2</v>
      </c>
      <c r="P44" s="1"/>
      <c r="Q44" s="1"/>
      <c r="R44" s="1"/>
      <c r="S44" s="1"/>
      <c r="T44" s="1"/>
      <c r="U44" s="1"/>
      <c r="V44" s="1"/>
      <c r="W44" s="1"/>
      <c r="X44" s="1"/>
      <c r="Y44" s="1"/>
      <c r="Z44" s="77" t="str">
        <f t="shared" ref="Z44:Z61" si="9">AB44&amp;" "&amp;AC44</f>
        <v>108007 DFV Doxivet 500 mg/g (dosering van 10 mg/kg lichaamsgewicht)</v>
      </c>
      <c r="AA44">
        <v>3</v>
      </c>
      <c r="AB44" s="99">
        <v>108007</v>
      </c>
      <c r="AC44" t="s">
        <v>281</v>
      </c>
      <c r="AD44" s="88" t="s">
        <v>241</v>
      </c>
      <c r="AE44" t="s">
        <v>178</v>
      </c>
      <c r="AF44"/>
      <c r="AG44"/>
      <c r="AH44" s="95"/>
      <c r="AI44" s="85" t="str">
        <f t="shared" si="7"/>
        <v>10459 HATCHPAK IB H120</v>
      </c>
      <c r="AJ44" s="99">
        <v>0</v>
      </c>
      <c r="AK44" s="174">
        <v>10459</v>
      </c>
      <c r="AL44" s="99" t="s">
        <v>479</v>
      </c>
      <c r="AM44" s="99" t="s">
        <v>319</v>
      </c>
      <c r="AN44" s="95"/>
      <c r="AO44" s="1"/>
      <c r="AP44" s="1"/>
    </row>
    <row r="45" spans="1:42" s="2" customFormat="1" ht="15.75" customHeight="1">
      <c r="A45" s="74" t="s">
        <v>212</v>
      </c>
      <c r="B45" s="16"/>
      <c r="C45" s="16"/>
      <c r="D45" s="16"/>
      <c r="E45" s="16"/>
      <c r="F45" s="16"/>
      <c r="G45" s="16"/>
      <c r="H45" s="16"/>
      <c r="I45" s="16"/>
      <c r="J45" s="16"/>
      <c r="K45" s="29"/>
      <c r="L45" s="141">
        <v>1</v>
      </c>
      <c r="M45" s="5">
        <f t="shared" si="8"/>
        <v>2</v>
      </c>
      <c r="P45" s="1"/>
      <c r="Q45" s="1"/>
      <c r="R45" s="1"/>
      <c r="S45" s="1"/>
      <c r="T45" s="1"/>
      <c r="U45" s="1"/>
      <c r="V45" s="1"/>
      <c r="W45" s="1"/>
      <c r="X45" s="1"/>
      <c r="Y45" s="1"/>
      <c r="Z45" s="77" t="str">
        <f t="shared" si="9"/>
        <v>108007 DFV Doxivet 500 mg/g (dosering van 20 mg/kg lichaamsgewicht)</v>
      </c>
      <c r="AA45">
        <v>12</v>
      </c>
      <c r="AB45" s="99">
        <v>108007</v>
      </c>
      <c r="AC45" s="109" t="s">
        <v>282</v>
      </c>
      <c r="AD45" s="88" t="s">
        <v>241</v>
      </c>
      <c r="AE45" t="s">
        <v>178</v>
      </c>
      <c r="AF45"/>
      <c r="AG45"/>
      <c r="AH45" s="95"/>
      <c r="AI45" s="85" t="str">
        <f t="shared" si="7"/>
        <v>119555 HATCHPAK IB H120 NEO</v>
      </c>
      <c r="AJ45" s="99">
        <v>0</v>
      </c>
      <c r="AK45" s="174">
        <v>119555</v>
      </c>
      <c r="AL45" s="99" t="s">
        <v>318</v>
      </c>
      <c r="AM45" s="99" t="s">
        <v>319</v>
      </c>
      <c r="AN45" s="95"/>
      <c r="AO45" s="1"/>
      <c r="AP45" s="1"/>
    </row>
    <row r="46" spans="1:42" s="2" customFormat="1" ht="15.75" customHeight="1">
      <c r="A46" s="40" t="s">
        <v>92</v>
      </c>
      <c r="B46" s="12"/>
      <c r="C46" s="12"/>
      <c r="D46" s="12"/>
      <c r="E46" s="12"/>
      <c r="F46" s="12"/>
      <c r="G46" s="12"/>
      <c r="H46" s="12"/>
      <c r="I46" s="110" t="s">
        <v>209</v>
      </c>
      <c r="K46" s="69"/>
      <c r="L46" s="141">
        <v>1</v>
      </c>
      <c r="M46" s="5">
        <f t="shared" si="8"/>
        <v>2</v>
      </c>
      <c r="P46" s="1"/>
      <c r="Q46" s="1"/>
      <c r="R46" s="1"/>
      <c r="S46" s="1"/>
      <c r="T46" s="1"/>
      <c r="U46" s="1"/>
      <c r="V46" s="1"/>
      <c r="W46" s="1"/>
      <c r="X46" s="1"/>
      <c r="Y46" s="1"/>
      <c r="Z46" s="77" t="str">
        <f t="shared" si="9"/>
        <v>8881 DIHYDRO 400 W.O. 400 mg/g poeder
W.O. 400 mg/g poeder</v>
      </c>
      <c r="AA46">
        <v>8</v>
      </c>
      <c r="AB46" s="99">
        <v>8881</v>
      </c>
      <c r="AC46" s="108" t="s">
        <v>206</v>
      </c>
      <c r="AD46" t="s">
        <v>39</v>
      </c>
      <c r="AE46" t="s">
        <v>178</v>
      </c>
      <c r="AF46" s="101"/>
      <c r="AG46" s="101"/>
      <c r="AH46" s="95"/>
      <c r="AI46" s="85" t="str">
        <f t="shared" si="7"/>
        <v>107963 Hipragumboro CW</v>
      </c>
      <c r="AJ46" s="99">
        <v>0</v>
      </c>
      <c r="AK46" s="174">
        <v>107963</v>
      </c>
      <c r="AL46" s="99" t="s">
        <v>163</v>
      </c>
      <c r="AM46" s="99" t="s">
        <v>56</v>
      </c>
      <c r="AN46" s="95"/>
      <c r="AO46" s="1"/>
      <c r="AP46" s="1"/>
    </row>
    <row r="47" spans="1:42" s="2" customFormat="1" ht="15.75" customHeight="1">
      <c r="A47" s="50" t="s">
        <v>93</v>
      </c>
      <c r="B47" s="12"/>
      <c r="C47" s="204" t="s">
        <v>181</v>
      </c>
      <c r="D47" s="204"/>
      <c r="E47" s="204"/>
      <c r="F47" s="204"/>
      <c r="G47" s="12" t="s">
        <v>140</v>
      </c>
      <c r="H47" s="39"/>
      <c r="I47" s="111" t="s">
        <v>117</v>
      </c>
      <c r="J47" s="168" t="s">
        <v>2</v>
      </c>
      <c r="K47" s="69"/>
      <c r="L47" s="141">
        <v>1</v>
      </c>
      <c r="M47" s="5">
        <f t="shared" si="8"/>
        <v>2</v>
      </c>
      <c r="P47" s="1"/>
      <c r="Q47" s="1"/>
      <c r="R47" s="1"/>
      <c r="S47" s="1"/>
      <c r="T47" s="1"/>
      <c r="U47" s="1"/>
      <c r="V47" s="1"/>
      <c r="W47" s="1"/>
      <c r="X47" s="1"/>
      <c r="Y47" s="1"/>
      <c r="Z47" s="77" t="str">
        <f t="shared" si="9"/>
        <v>129538 Dophacyl T 1000 mg/g poeder voor gebruik in drinkwater voor kalkoenen</v>
      </c>
      <c r="AA47" s="100">
        <v>2</v>
      </c>
      <c r="AB47" s="119">
        <v>129538</v>
      </c>
      <c r="AC47" s="108" t="s">
        <v>557</v>
      </c>
      <c r="AD47" t="s">
        <v>556</v>
      </c>
      <c r="AE47" t="s">
        <v>258</v>
      </c>
      <c r="AF47"/>
      <c r="AG47"/>
      <c r="AH47" s="95"/>
      <c r="AI47" s="85" t="str">
        <f t="shared" si="7"/>
        <v>10154 Hipragumboro-GM97</v>
      </c>
      <c r="AJ47" s="99">
        <v>0</v>
      </c>
      <c r="AK47" s="174">
        <v>10154</v>
      </c>
      <c r="AL47" s="99" t="s">
        <v>18</v>
      </c>
      <c r="AM47" s="99" t="s">
        <v>56</v>
      </c>
      <c r="AN47" s="95"/>
      <c r="AO47" s="1"/>
      <c r="AP47" s="1"/>
    </row>
    <row r="48" spans="1:42" s="2" customFormat="1" ht="15" customHeight="1">
      <c r="A48" s="301" t="s">
        <v>179</v>
      </c>
      <c r="B48" s="302"/>
      <c r="C48" s="303" t="s">
        <v>179</v>
      </c>
      <c r="D48" s="304"/>
      <c r="E48" s="304"/>
      <c r="F48" s="305"/>
      <c r="G48" s="311" t="s">
        <v>179</v>
      </c>
      <c r="H48" s="311"/>
      <c r="I48" s="149" t="str">
        <f>VLOOKUP(C48,$AI$2:$AJ$141,2,FALSE)</f>
        <v>-</v>
      </c>
      <c r="J48" s="150"/>
      <c r="K48" s="69"/>
      <c r="L48" s="137"/>
      <c r="M48" s="1"/>
      <c r="P48" s="1"/>
      <c r="Q48" s="1"/>
      <c r="R48" s="1"/>
      <c r="S48" s="1"/>
      <c r="T48" s="1"/>
      <c r="U48" s="1"/>
      <c r="V48" s="1"/>
      <c r="W48" s="1"/>
      <c r="X48" s="1"/>
      <c r="Y48" s="1"/>
      <c r="Z48" s="77" t="str">
        <f t="shared" si="9"/>
        <v>125094 Dophexine 20 mg/g, poeder voor gebruik in drinkwater/melk</v>
      </c>
      <c r="AA48">
        <v>0</v>
      </c>
      <c r="AB48" s="119">
        <v>125094</v>
      </c>
      <c r="AC48" s="120" t="s">
        <v>532</v>
      </c>
      <c r="AD48" s="119" t="s">
        <v>297</v>
      </c>
      <c r="AE48" t="s">
        <v>203</v>
      </c>
      <c r="AF48"/>
      <c r="AG48"/>
      <c r="AH48" s="95"/>
      <c r="AI48" s="85" t="str">
        <f t="shared" si="7"/>
        <v>112918 HuveGuard MMAT</v>
      </c>
      <c r="AJ48" s="99">
        <v>0</v>
      </c>
      <c r="AK48" s="174">
        <v>112918</v>
      </c>
      <c r="AL48" s="99" t="s">
        <v>320</v>
      </c>
      <c r="AM48" s="99" t="s">
        <v>104</v>
      </c>
      <c r="AN48" s="95"/>
      <c r="AO48" s="1"/>
      <c r="AP48" s="1"/>
    </row>
    <row r="49" spans="1:51" s="2" customFormat="1" ht="15" customHeight="1">
      <c r="A49" s="301" t="s">
        <v>179</v>
      </c>
      <c r="B49" s="302"/>
      <c r="C49" s="303" t="s">
        <v>179</v>
      </c>
      <c r="D49" s="304"/>
      <c r="E49" s="304"/>
      <c r="F49" s="305"/>
      <c r="G49" s="311" t="s">
        <v>179</v>
      </c>
      <c r="H49" s="311"/>
      <c r="I49" s="149" t="str">
        <f>VLOOKUP(C49,$AI$2:$AJ$141,2,FALSE)</f>
        <v>-</v>
      </c>
      <c r="J49" s="150"/>
      <c r="K49" s="69"/>
      <c r="L49" s="137"/>
      <c r="M49" s="1"/>
      <c r="P49" s="1"/>
      <c r="Q49" s="1"/>
      <c r="R49" s="1"/>
      <c r="S49" s="1"/>
      <c r="T49" s="1"/>
      <c r="U49" s="1"/>
      <c r="V49" s="1"/>
      <c r="W49" s="1"/>
      <c r="X49" s="1"/>
      <c r="Y49" s="1"/>
      <c r="Z49" s="77" t="str">
        <f t="shared" si="9"/>
        <v>117990 Doxatib 500 mg/g</v>
      </c>
      <c r="AA49">
        <v>3</v>
      </c>
      <c r="AB49" s="99">
        <v>117990</v>
      </c>
      <c r="AC49" t="s">
        <v>283</v>
      </c>
      <c r="AD49" t="s">
        <v>241</v>
      </c>
      <c r="AE49" t="s">
        <v>178</v>
      </c>
      <c r="AF49"/>
      <c r="AG49"/>
      <c r="AH49" s="95"/>
      <c r="AI49" s="85" t="str">
        <f t="shared" si="7"/>
        <v>115386 HuveGuard NB</v>
      </c>
      <c r="AJ49" s="99">
        <v>0</v>
      </c>
      <c r="AK49" s="174">
        <v>115386</v>
      </c>
      <c r="AL49" s="106" t="s">
        <v>321</v>
      </c>
      <c r="AM49" s="99" t="s">
        <v>322</v>
      </c>
      <c r="AN49" s="97"/>
      <c r="AO49" s="1"/>
      <c r="AP49" s="1"/>
    </row>
    <row r="50" spans="1:51" s="2" customFormat="1">
      <c r="A50" s="301" t="s">
        <v>179</v>
      </c>
      <c r="B50" s="302"/>
      <c r="C50" s="303" t="s">
        <v>179</v>
      </c>
      <c r="D50" s="304"/>
      <c r="E50" s="304"/>
      <c r="F50" s="305"/>
      <c r="G50" s="311" t="s">
        <v>179</v>
      </c>
      <c r="H50" s="311"/>
      <c r="I50" s="149" t="str">
        <f>VLOOKUP(C50,$AI$2:$AJ$141,2,FALSE)</f>
        <v>-</v>
      </c>
      <c r="J50" s="150"/>
      <c r="K50" s="69"/>
      <c r="L50" s="29"/>
      <c r="M50" s="16"/>
      <c r="P50" s="1"/>
      <c r="Q50" s="1"/>
      <c r="R50" s="1"/>
      <c r="S50" s="1"/>
      <c r="T50" s="1"/>
      <c r="U50" s="1"/>
      <c r="V50" s="1"/>
      <c r="W50" s="1"/>
      <c r="X50" s="1"/>
      <c r="Y50" s="1"/>
      <c r="Z50" s="77" t="str">
        <f t="shared" si="9"/>
        <v>117990 Doxatib 500 mg/g (verhoogde dosering)</v>
      </c>
      <c r="AA50">
        <v>9</v>
      </c>
      <c r="AB50" s="99">
        <v>117990</v>
      </c>
      <c r="AC50" t="s">
        <v>284</v>
      </c>
      <c r="AD50" t="s">
        <v>241</v>
      </c>
      <c r="AE50" t="s">
        <v>178</v>
      </c>
      <c r="AF50"/>
      <c r="AG50"/>
      <c r="AH50" s="95"/>
      <c r="AI50" s="85" t="str">
        <f t="shared" si="7"/>
        <v>115190 Innovax-ILT</v>
      </c>
      <c r="AJ50" s="99">
        <v>0</v>
      </c>
      <c r="AK50" s="174">
        <v>115190</v>
      </c>
      <c r="AL50" s="99" t="s">
        <v>325</v>
      </c>
      <c r="AM50" s="99" t="s">
        <v>326</v>
      </c>
      <c r="AN50" s="97"/>
      <c r="AO50" s="1"/>
      <c r="AP50" s="1"/>
    </row>
    <row r="51" spans="1:51" s="2" customFormat="1" ht="15" customHeight="1">
      <c r="A51" s="301" t="s">
        <v>179</v>
      </c>
      <c r="B51" s="302"/>
      <c r="C51" s="303" t="s">
        <v>179</v>
      </c>
      <c r="D51" s="304"/>
      <c r="E51" s="304"/>
      <c r="F51" s="305"/>
      <c r="G51" s="311" t="s">
        <v>179</v>
      </c>
      <c r="H51" s="311"/>
      <c r="I51" s="149" t="str">
        <f>VLOOKUP(C51,$AI$2:$AJ$141,2,FALSE)</f>
        <v>-</v>
      </c>
      <c r="J51" s="150"/>
      <c r="K51" s="69"/>
      <c r="L51" s="137"/>
      <c r="M51" s="1"/>
      <c r="P51" s="1"/>
      <c r="Q51" s="1"/>
      <c r="R51" s="1"/>
      <c r="S51" s="1"/>
      <c r="T51" s="1"/>
      <c r="U51" s="1"/>
      <c r="V51" s="1"/>
      <c r="W51" s="1"/>
      <c r="X51" s="1"/>
      <c r="Y51" s="1"/>
      <c r="Z51" s="77" t="str">
        <f t="shared" si="9"/>
        <v>114677 Doxx-Sol 500 mg/g poeder</v>
      </c>
      <c r="AA51">
        <v>5</v>
      </c>
      <c r="AB51" s="99">
        <v>114677</v>
      </c>
      <c r="AC51" s="109" t="s">
        <v>285</v>
      </c>
      <c r="AD51" t="s">
        <v>241</v>
      </c>
      <c r="AE51" t="s">
        <v>242</v>
      </c>
      <c r="AF51"/>
      <c r="AG51"/>
      <c r="AH51" s="95"/>
      <c r="AI51" s="85" t="str">
        <f t="shared" si="7"/>
        <v>119940 Innovax-ND-IBD</v>
      </c>
      <c r="AJ51" s="99">
        <v>0</v>
      </c>
      <c r="AK51" s="174">
        <v>119940</v>
      </c>
      <c r="AL51" s="99" t="s">
        <v>327</v>
      </c>
      <c r="AM51" s="99" t="s">
        <v>202</v>
      </c>
      <c r="AN51" s="97"/>
      <c r="AO51" s="1"/>
      <c r="AP51" s="1"/>
    </row>
    <row r="52" spans="1:51" s="2" customFormat="1" ht="13.5" customHeight="1">
      <c r="A52" s="269" t="s">
        <v>189</v>
      </c>
      <c r="B52" s="270"/>
      <c r="C52" s="275" t="s">
        <v>189</v>
      </c>
      <c r="D52" s="276"/>
      <c r="E52" s="276"/>
      <c r="F52" s="277"/>
      <c r="G52" s="298" t="s">
        <v>179</v>
      </c>
      <c r="H52" s="298"/>
      <c r="I52" s="156" t="s">
        <v>189</v>
      </c>
      <c r="J52" s="157"/>
      <c r="K52" s="69"/>
      <c r="L52" s="137" t="s">
        <v>136</v>
      </c>
      <c r="M52" s="1"/>
      <c r="P52" s="1"/>
      <c r="Q52" s="1"/>
      <c r="R52" s="1"/>
      <c r="S52" s="1"/>
      <c r="T52" s="1"/>
      <c r="U52" s="1"/>
      <c r="V52" s="1"/>
      <c r="W52" s="1"/>
      <c r="X52" s="1"/>
      <c r="Y52" s="1"/>
      <c r="Z52" s="77" t="str">
        <f t="shared" si="9"/>
        <v>9113 Doxy WS</v>
      </c>
      <c r="AA52">
        <v>7</v>
      </c>
      <c r="AB52" s="99">
        <v>9113</v>
      </c>
      <c r="AC52" t="s">
        <v>46</v>
      </c>
      <c r="AD52" t="s">
        <v>30</v>
      </c>
      <c r="AE52" t="s">
        <v>178</v>
      </c>
      <c r="AF52"/>
      <c r="AG52"/>
      <c r="AH52" s="95"/>
      <c r="AI52" s="85" t="str">
        <f t="shared" ref="AI52" si="10">AK52&amp;" "&amp;AL52</f>
        <v>125398 Innovax-ND-ILT</v>
      </c>
      <c r="AJ52" s="99">
        <v>0</v>
      </c>
      <c r="AK52" s="174">
        <v>125398</v>
      </c>
      <c r="AL52" s="99" t="s">
        <v>579</v>
      </c>
      <c r="AM52" s="99" t="s">
        <v>580</v>
      </c>
      <c r="AN52" s="97"/>
      <c r="AO52" s="1"/>
      <c r="AP52" s="1"/>
    </row>
    <row r="53" spans="1:51" s="2" customFormat="1" ht="15.75" customHeight="1">
      <c r="A53" s="74" t="s">
        <v>212</v>
      </c>
      <c r="B53" s="155"/>
      <c r="C53" s="155"/>
      <c r="D53" s="155"/>
      <c r="E53" s="70"/>
      <c r="F53" s="70"/>
      <c r="G53" s="70"/>
      <c r="H53" s="70"/>
      <c r="I53" s="70"/>
      <c r="J53" s="70"/>
      <c r="K53" s="71"/>
      <c r="L53" s="141">
        <v>1</v>
      </c>
      <c r="M53" s="5">
        <f>L53+1</f>
        <v>2</v>
      </c>
      <c r="P53" s="1"/>
      <c r="Q53" s="1"/>
      <c r="R53" s="1"/>
      <c r="S53" s="1"/>
      <c r="T53" s="1"/>
      <c r="U53" s="1"/>
      <c r="V53" s="1"/>
      <c r="W53" s="1"/>
      <c r="X53" s="1"/>
      <c r="Y53" s="1"/>
      <c r="Z53" s="77" t="str">
        <f t="shared" si="9"/>
        <v>7973 Doxycycline 20% W.O.</v>
      </c>
      <c r="AA53" s="100">
        <v>7</v>
      </c>
      <c r="AB53" s="104">
        <v>7973</v>
      </c>
      <c r="AC53" s="101" t="s">
        <v>443</v>
      </c>
      <c r="AD53" s="101" t="s">
        <v>227</v>
      </c>
      <c r="AE53" s="101" t="s">
        <v>178</v>
      </c>
      <c r="AF53"/>
      <c r="AG53"/>
      <c r="AH53" s="95"/>
      <c r="AI53" s="85" t="str">
        <f t="shared" si="7"/>
        <v>106996 MS-H vaccin oogdruppelsuspensie</v>
      </c>
      <c r="AJ53" s="99">
        <v>0</v>
      </c>
      <c r="AK53" s="174">
        <v>106996</v>
      </c>
      <c r="AL53" s="99" t="s">
        <v>341</v>
      </c>
      <c r="AM53" s="99" t="s">
        <v>342</v>
      </c>
      <c r="AN53" s="97"/>
      <c r="AO53" s="1"/>
      <c r="AP53" s="1"/>
    </row>
    <row r="54" spans="1:51" s="2" customFormat="1" ht="15.75" customHeight="1">
      <c r="A54" s="295" t="s">
        <v>166</v>
      </c>
      <c r="B54" s="296"/>
      <c r="C54" s="297"/>
      <c r="D54" s="297"/>
      <c r="E54" s="297"/>
      <c r="F54" s="297"/>
      <c r="G54" s="297"/>
      <c r="H54" s="68"/>
      <c r="I54" s="68"/>
      <c r="J54" s="68"/>
      <c r="K54" s="36"/>
      <c r="L54" s="141">
        <v>1</v>
      </c>
      <c r="M54" s="5">
        <f>L54+1</f>
        <v>2</v>
      </c>
      <c r="P54" s="1"/>
      <c r="Q54" s="1"/>
      <c r="R54" s="1"/>
      <c r="S54" s="1"/>
      <c r="T54" s="1"/>
      <c r="U54" s="1"/>
      <c r="V54" s="1"/>
      <c r="W54" s="1"/>
      <c r="X54" s="1"/>
      <c r="Y54" s="1"/>
      <c r="Z54" s="77" t="str">
        <f t="shared" si="9"/>
        <v>7146 Doxycycline 20% WO</v>
      </c>
      <c r="AA54">
        <v>7</v>
      </c>
      <c r="AB54" s="99">
        <v>7146</v>
      </c>
      <c r="AC54" t="s">
        <v>38</v>
      </c>
      <c r="AD54" t="s">
        <v>30</v>
      </c>
      <c r="AE54" t="s">
        <v>178</v>
      </c>
      <c r="AF54"/>
      <c r="AG54"/>
      <c r="AH54" s="95"/>
      <c r="AI54" s="85" t="str">
        <f t="shared" si="7"/>
        <v>101401 Nemovac</v>
      </c>
      <c r="AJ54" s="99">
        <v>0</v>
      </c>
      <c r="AK54" s="174">
        <v>101401</v>
      </c>
      <c r="AL54" s="99" t="s">
        <v>347</v>
      </c>
      <c r="AM54" s="99" t="s">
        <v>124</v>
      </c>
      <c r="AN54" s="96"/>
      <c r="AO54" s="1"/>
      <c r="AP54" s="1"/>
    </row>
    <row r="55" spans="1:51" s="2" customFormat="1" ht="15.75" customHeight="1">
      <c r="A55" s="293"/>
      <c r="B55" s="294"/>
      <c r="C55" s="294"/>
      <c r="D55" s="294"/>
      <c r="E55" s="294"/>
      <c r="F55" s="294"/>
      <c r="G55" s="294"/>
      <c r="H55" s="294"/>
      <c r="I55" s="294"/>
      <c r="J55" s="294"/>
      <c r="K55" s="37"/>
      <c r="L55" s="141">
        <v>1</v>
      </c>
      <c r="M55" s="5">
        <f>L55+1</f>
        <v>2</v>
      </c>
      <c r="P55" s="1"/>
      <c r="Q55" s="1"/>
      <c r="R55" s="1"/>
      <c r="S55" s="1"/>
      <c r="T55" s="1"/>
      <c r="U55" s="1"/>
      <c r="V55" s="1"/>
      <c r="W55" s="1"/>
      <c r="X55" s="1"/>
      <c r="Y55" s="1"/>
      <c r="Z55" s="77" t="str">
        <f t="shared" si="9"/>
        <v>8554 Doxycycline hyclaat 50%</v>
      </c>
      <c r="AA55">
        <v>14</v>
      </c>
      <c r="AB55" s="99">
        <v>8554</v>
      </c>
      <c r="AC55" t="s">
        <v>44</v>
      </c>
      <c r="AD55" t="s">
        <v>30</v>
      </c>
      <c r="AE55" t="s">
        <v>178</v>
      </c>
      <c r="AF55"/>
      <c r="AG55" s="101"/>
      <c r="AH55" s="95"/>
      <c r="AI55" s="85" t="str">
        <f t="shared" si="7"/>
        <v>3973 NOBILIS AE + PD</v>
      </c>
      <c r="AJ55" s="99">
        <v>0</v>
      </c>
      <c r="AK55" s="174">
        <v>3973</v>
      </c>
      <c r="AL55" s="99" t="s">
        <v>504</v>
      </c>
      <c r="AM55" s="99" t="s">
        <v>480</v>
      </c>
      <c r="AN55" s="96"/>
      <c r="AO55" s="1"/>
      <c r="AP55" s="1"/>
    </row>
    <row r="56" spans="1:51" s="2" customFormat="1" ht="15.75" customHeight="1">
      <c r="A56" s="278" t="s">
        <v>534</v>
      </c>
      <c r="B56" s="279"/>
      <c r="C56" s="279"/>
      <c r="D56" s="279"/>
      <c r="E56" s="279"/>
      <c r="F56" s="279"/>
      <c r="G56" s="279"/>
      <c r="H56" s="279"/>
      <c r="I56" s="279"/>
      <c r="J56" s="279"/>
      <c r="K56" s="280"/>
      <c r="L56" s="141">
        <v>1</v>
      </c>
      <c r="M56" s="5">
        <f>L56+1</f>
        <v>2</v>
      </c>
      <c r="P56" s="1"/>
      <c r="Q56" s="1"/>
      <c r="R56" s="1"/>
      <c r="S56" s="1"/>
      <c r="T56" s="1"/>
      <c r="U56" s="1"/>
      <c r="V56" s="1"/>
      <c r="W56" s="1"/>
      <c r="X56" s="1"/>
      <c r="Y56" s="1"/>
      <c r="Z56" s="77" t="str">
        <f t="shared" si="9"/>
        <v>7675 Doxycycline-hyclaat 20%</v>
      </c>
      <c r="AA56">
        <v>14</v>
      </c>
      <c r="AB56" s="99">
        <v>7675</v>
      </c>
      <c r="AC56" t="s">
        <v>286</v>
      </c>
      <c r="AD56" t="s">
        <v>241</v>
      </c>
      <c r="AE56" t="s">
        <v>178</v>
      </c>
      <c r="AF56"/>
      <c r="AG56" s="101"/>
      <c r="AH56" s="95"/>
      <c r="AI56" s="85" t="str">
        <f t="shared" si="7"/>
        <v>8659 Nobilis Cav P4</v>
      </c>
      <c r="AJ56" s="99">
        <v>0</v>
      </c>
      <c r="AK56" s="174">
        <v>8659</v>
      </c>
      <c r="AL56" s="106" t="s">
        <v>348</v>
      </c>
      <c r="AM56" s="99" t="s">
        <v>349</v>
      </c>
      <c r="AN56" s="95"/>
      <c r="AO56" s="1"/>
      <c r="AP56" s="1"/>
    </row>
    <row r="57" spans="1:51" s="2" customFormat="1">
      <c r="A57" s="158" t="s">
        <v>121</v>
      </c>
      <c r="B57" s="287"/>
      <c r="C57" s="288"/>
      <c r="D57" s="288"/>
      <c r="E57" s="288"/>
      <c r="F57" s="288"/>
      <c r="G57" s="288"/>
      <c r="H57" s="289"/>
      <c r="I57" s="147"/>
      <c r="J57" s="147"/>
      <c r="K57" s="148"/>
      <c r="L57" s="141">
        <v>1</v>
      </c>
      <c r="M57" s="5">
        <f>L57+1</f>
        <v>2</v>
      </c>
      <c r="P57" s="1"/>
      <c r="Q57" s="1"/>
      <c r="R57" s="1"/>
      <c r="S57" s="1"/>
      <c r="T57" s="1"/>
      <c r="U57" s="1"/>
      <c r="V57" s="1"/>
      <c r="W57" s="1"/>
      <c r="X57" s="1"/>
      <c r="Y57" s="1"/>
      <c r="Z57" s="77" t="str">
        <f t="shared" si="9"/>
        <v>2713 Doxycycline-hyclaat 50%</v>
      </c>
      <c r="AA57" s="99">
        <v>14</v>
      </c>
      <c r="AB57" s="99">
        <v>2713</v>
      </c>
      <c r="AC57" s="99" t="s">
        <v>29</v>
      </c>
      <c r="AD57" s="99" t="s">
        <v>30</v>
      </c>
      <c r="AE57" t="s">
        <v>178</v>
      </c>
      <c r="AF57" s="101"/>
      <c r="AG57" s="101"/>
      <c r="AH57" s="95"/>
      <c r="AI57" s="85" t="str">
        <f t="shared" si="7"/>
        <v>7144 Nobilis Coryza Inac</v>
      </c>
      <c r="AJ57" s="99">
        <v>0</v>
      </c>
      <c r="AK57" s="174">
        <v>7144</v>
      </c>
      <c r="AL57" s="106" t="s">
        <v>350</v>
      </c>
      <c r="AM57" s="99" t="s">
        <v>351</v>
      </c>
      <c r="AN57" s="91"/>
      <c r="AO57" s="1"/>
      <c r="AP57" s="1"/>
    </row>
    <row r="58" spans="1:51" s="2" customFormat="1">
      <c r="A58" s="34"/>
      <c r="B58" s="290"/>
      <c r="C58" s="291"/>
      <c r="D58" s="291"/>
      <c r="E58" s="291"/>
      <c r="F58" s="291"/>
      <c r="G58" s="291"/>
      <c r="H58" s="292"/>
      <c r="I58" s="147"/>
      <c r="J58" s="147"/>
      <c r="K58" s="148"/>
      <c r="L58" s="141"/>
      <c r="M58" s="5"/>
      <c r="P58" s="1"/>
      <c r="Q58" s="1"/>
      <c r="R58" s="1"/>
      <c r="S58" s="1"/>
      <c r="T58" s="1"/>
      <c r="U58" s="1"/>
      <c r="V58" s="1"/>
      <c r="W58" s="1"/>
      <c r="X58" s="1"/>
      <c r="Y58" s="1"/>
      <c r="Z58" s="77" t="str">
        <f t="shared" si="9"/>
        <v>10037 Doxyfar 50%</v>
      </c>
      <c r="AA58" s="99">
        <v>3</v>
      </c>
      <c r="AB58" s="99">
        <v>10037</v>
      </c>
      <c r="AC58" s="99" t="s">
        <v>49</v>
      </c>
      <c r="AD58" s="99" t="s">
        <v>30</v>
      </c>
      <c r="AE58" t="s">
        <v>178</v>
      </c>
      <c r="AF58" s="101"/>
      <c r="AG58" s="101"/>
      <c r="AH58" s="95"/>
      <c r="AI58" s="85" t="str">
        <f t="shared" si="7"/>
        <v>8266 Nobilis E.coli Inac</v>
      </c>
      <c r="AJ58" s="99">
        <v>35</v>
      </c>
      <c r="AK58" s="174">
        <v>8266</v>
      </c>
      <c r="AL58" s="106" t="s">
        <v>352</v>
      </c>
      <c r="AM58" s="99" t="s">
        <v>353</v>
      </c>
      <c r="AN58" s="91"/>
      <c r="AO58" s="1"/>
      <c r="AP58" s="1"/>
      <c r="AY58" s="1"/>
    </row>
    <row r="59" spans="1:51" s="2" customFormat="1">
      <c r="A59" s="28"/>
      <c r="B59" s="17"/>
      <c r="C59" s="17"/>
      <c r="D59" s="16"/>
      <c r="E59" s="16"/>
      <c r="F59" s="16"/>
      <c r="G59" s="16"/>
      <c r="H59" s="17"/>
      <c r="I59" s="16"/>
      <c r="J59" s="17"/>
      <c r="K59" s="29"/>
      <c r="L59" s="137"/>
      <c r="M59" s="1"/>
      <c r="P59" s="1"/>
      <c r="Q59" s="1"/>
      <c r="R59" s="1"/>
      <c r="S59" s="1"/>
      <c r="T59" s="1"/>
      <c r="U59" s="1"/>
      <c r="V59" s="1"/>
      <c r="W59" s="1"/>
      <c r="X59" s="1"/>
      <c r="Y59" s="1"/>
      <c r="Z59" s="77" t="str">
        <f t="shared" si="9"/>
        <v>10037 Doxyfar 50% (verhoogde dosering)</v>
      </c>
      <c r="AA59" s="99">
        <v>12</v>
      </c>
      <c r="AB59" s="99">
        <v>10037</v>
      </c>
      <c r="AC59" s="99" t="s">
        <v>153</v>
      </c>
      <c r="AD59" s="99" t="s">
        <v>30</v>
      </c>
      <c r="AE59" t="s">
        <v>178</v>
      </c>
      <c r="AF59" s="101"/>
      <c r="AG59" s="101"/>
      <c r="AH59" s="95"/>
      <c r="AI59" s="85" t="str">
        <f t="shared" si="7"/>
        <v>1303 Nobilis EDS</v>
      </c>
      <c r="AJ59" s="99">
        <v>0</v>
      </c>
      <c r="AK59" s="174">
        <v>1303</v>
      </c>
      <c r="AL59" s="106" t="s">
        <v>354</v>
      </c>
      <c r="AM59" s="99" t="s">
        <v>355</v>
      </c>
      <c r="AN59" s="91"/>
      <c r="AO59" s="1"/>
      <c r="AP59" s="1"/>
    </row>
    <row r="60" spans="1:51">
      <c r="A60" s="128" t="s">
        <v>122</v>
      </c>
      <c r="B60" s="2"/>
      <c r="C60" s="2"/>
      <c r="D60" s="2"/>
      <c r="E60" s="2"/>
      <c r="F60" s="2"/>
      <c r="G60" s="2"/>
      <c r="H60" s="2"/>
      <c r="I60" s="12" t="s">
        <v>1</v>
      </c>
      <c r="J60" s="284"/>
      <c r="K60" s="285"/>
      <c r="L60" s="143"/>
      <c r="P60"/>
      <c r="Q60"/>
      <c r="R60" s="1"/>
      <c r="S60" s="1"/>
      <c r="T60" s="1"/>
      <c r="U60" s="1"/>
      <c r="V60"/>
      <c r="W60"/>
      <c r="X60"/>
      <c r="Y60" s="1"/>
      <c r="Z60" s="77" t="str">
        <f t="shared" si="9"/>
        <v xml:space="preserve">8753 Doxylin 50% WSP </v>
      </c>
      <c r="AA60">
        <v>5</v>
      </c>
      <c r="AB60" s="99">
        <v>8753</v>
      </c>
      <c r="AC60" t="s">
        <v>170</v>
      </c>
      <c r="AD60" t="s">
        <v>30</v>
      </c>
      <c r="AE60" t="s">
        <v>178</v>
      </c>
      <c r="AF60" s="101"/>
      <c r="AG60" s="101"/>
      <c r="AH60" s="95"/>
      <c r="AI60" s="85" t="str">
        <f t="shared" si="7"/>
        <v>1308 Nobilis G + ND</v>
      </c>
      <c r="AJ60" s="99">
        <v>0</v>
      </c>
      <c r="AK60" s="174">
        <v>1308</v>
      </c>
      <c r="AL60" s="106" t="s">
        <v>356</v>
      </c>
      <c r="AM60" s="99" t="s">
        <v>357</v>
      </c>
      <c r="AN60" s="91"/>
      <c r="AO60" s="1"/>
      <c r="AP60" s="1"/>
    </row>
    <row r="61" spans="1:51" s="2" customFormat="1" ht="15.75" customHeight="1">
      <c r="A61" s="50" t="s">
        <v>100</v>
      </c>
      <c r="I61" s="12" t="s">
        <v>2</v>
      </c>
      <c r="J61" s="271"/>
      <c r="K61" s="272"/>
      <c r="L61" s="137"/>
      <c r="M61" s="1"/>
      <c r="P61" s="1"/>
      <c r="Q61" s="1"/>
      <c r="R61"/>
      <c r="S61"/>
      <c r="T61"/>
      <c r="U61"/>
      <c r="V61" s="1"/>
      <c r="W61" s="1"/>
      <c r="X61" s="1"/>
      <c r="Y61" s="1"/>
      <c r="Z61" s="77" t="str">
        <f t="shared" si="9"/>
        <v>115302 Doxylin CT WSP 500 mg/g</v>
      </c>
      <c r="AA61" s="99">
        <v>5</v>
      </c>
      <c r="AB61" s="99">
        <v>115302</v>
      </c>
      <c r="AC61" s="99" t="s">
        <v>200</v>
      </c>
      <c r="AD61" s="99" t="s">
        <v>227</v>
      </c>
      <c r="AE61" t="s">
        <v>178</v>
      </c>
      <c r="AF61" s="101"/>
      <c r="AG61"/>
      <c r="AH61" s="95"/>
      <c r="AI61" s="85" t="str">
        <f t="shared" si="7"/>
        <v>8754 Nobilis Gumboro 228E</v>
      </c>
      <c r="AJ61" s="99">
        <v>0</v>
      </c>
      <c r="AK61" s="174">
        <v>8754</v>
      </c>
      <c r="AL61" s="99" t="s">
        <v>13</v>
      </c>
      <c r="AM61" s="99" t="s">
        <v>56</v>
      </c>
      <c r="AN61" s="91"/>
      <c r="AO61" s="1"/>
      <c r="AP61"/>
    </row>
    <row r="62" spans="1:51" s="2" customFormat="1">
      <c r="A62" s="50" t="s">
        <v>453</v>
      </c>
      <c r="B62" s="12"/>
      <c r="C62" s="12"/>
      <c r="D62" s="12"/>
      <c r="E62" s="12"/>
      <c r="F62" s="12"/>
      <c r="G62" s="12"/>
      <c r="H62" s="12"/>
      <c r="I62" s="204" t="s">
        <v>454</v>
      </c>
      <c r="J62" s="204"/>
      <c r="K62" s="286"/>
      <c r="L62" s="137"/>
      <c r="M62" s="1"/>
      <c r="P62" s="1"/>
      <c r="Q62" s="1"/>
      <c r="R62" s="1"/>
      <c r="S62" s="1"/>
      <c r="T62" s="1"/>
      <c r="U62" s="1"/>
      <c r="V62" s="1"/>
      <c r="W62" s="1"/>
      <c r="X62" s="1"/>
      <c r="Y62"/>
      <c r="Z62" s="77" t="str">
        <f t="shared" ref="Z62:Z72" si="11">AB62&amp;" "&amp;AC62</f>
        <v>120186 Doxyveto-C 500 mg/g</v>
      </c>
      <c r="AA62" s="100">
        <v>5</v>
      </c>
      <c r="AB62" s="104">
        <v>120186</v>
      </c>
      <c r="AC62" s="101" t="s">
        <v>287</v>
      </c>
      <c r="AD62" t="s">
        <v>241</v>
      </c>
      <c r="AE62" s="101" t="s">
        <v>178</v>
      </c>
      <c r="AF62" s="101"/>
      <c r="AG62" s="101"/>
      <c r="AH62" s="95"/>
      <c r="AI62" s="85" t="str">
        <f t="shared" ref="AI62:AI99" si="12">AK62&amp;" "&amp;AL62</f>
        <v>2370 Nobilis Gumboro D78</v>
      </c>
      <c r="AJ62" s="99">
        <v>0</v>
      </c>
      <c r="AK62" s="174">
        <v>2370</v>
      </c>
      <c r="AL62" s="99" t="s">
        <v>6</v>
      </c>
      <c r="AM62" s="99" t="s">
        <v>56</v>
      </c>
      <c r="AN62" s="91"/>
      <c r="AO62" s="1"/>
      <c r="AP62" s="1"/>
    </row>
    <row r="63" spans="1:51" s="2" customFormat="1">
      <c r="A63" s="50" t="s">
        <v>455</v>
      </c>
      <c r="K63" s="27"/>
      <c r="L63" s="27"/>
      <c r="P63" s="1"/>
      <c r="Q63" s="1"/>
      <c r="R63" s="1"/>
      <c r="S63" s="1"/>
      <c r="T63" s="1"/>
      <c r="U63" s="1"/>
      <c r="V63" s="1"/>
      <c r="W63" s="1"/>
      <c r="X63" s="1"/>
      <c r="Y63" s="1"/>
      <c r="Z63" s="77" t="str">
        <f t="shared" si="11"/>
        <v xml:space="preserve">109266 Dozuril 25 mg/ml </v>
      </c>
      <c r="AA63" s="100">
        <v>16</v>
      </c>
      <c r="AB63" s="104">
        <v>109266</v>
      </c>
      <c r="AC63" s="101" t="s">
        <v>288</v>
      </c>
      <c r="AD63" s="101" t="s">
        <v>289</v>
      </c>
      <c r="AE63" s="101" t="s">
        <v>242</v>
      </c>
      <c r="AF63"/>
      <c r="AG63"/>
      <c r="AH63" s="95"/>
      <c r="AI63" s="85" t="str">
        <f t="shared" si="12"/>
        <v>1305 Nobilis Gumboro Inac</v>
      </c>
      <c r="AJ63" s="99">
        <v>0</v>
      </c>
      <c r="AK63" s="174">
        <v>1305</v>
      </c>
      <c r="AL63" s="106" t="s">
        <v>358</v>
      </c>
      <c r="AM63" s="99" t="s">
        <v>359</v>
      </c>
      <c r="AN63" s="91"/>
      <c r="AO63"/>
      <c r="AP63" s="1"/>
    </row>
    <row r="64" spans="1:51" s="2" customFormat="1" ht="13.5" thickBot="1">
      <c r="A64" s="113"/>
      <c r="B64" s="114"/>
      <c r="C64" s="114"/>
      <c r="D64" s="114"/>
      <c r="E64" s="114"/>
      <c r="F64" s="114"/>
      <c r="G64" s="114"/>
      <c r="H64" s="114"/>
      <c r="I64" s="114"/>
      <c r="J64" s="114"/>
      <c r="K64" s="115"/>
      <c r="L64" s="27"/>
      <c r="P64" s="1"/>
      <c r="Q64" s="1"/>
      <c r="R64" s="1"/>
      <c r="S64" s="1"/>
      <c r="T64" s="1"/>
      <c r="U64" s="1"/>
      <c r="V64" s="1"/>
      <c r="W64" s="1"/>
      <c r="X64" s="1"/>
      <c r="Y64" s="1"/>
      <c r="Z64" s="77" t="str">
        <f t="shared" si="11"/>
        <v>124126 Dozuril CT 25 mg/ml</v>
      </c>
      <c r="AA64" s="100">
        <v>16</v>
      </c>
      <c r="AB64" s="118">
        <v>124126</v>
      </c>
      <c r="AC64" s="101" t="s">
        <v>521</v>
      </c>
      <c r="AD64" s="101" t="s">
        <v>518</v>
      </c>
      <c r="AE64" s="101" t="s">
        <v>242</v>
      </c>
      <c r="AF64" s="101"/>
      <c r="AG64" s="101"/>
      <c r="AH64" s="95"/>
      <c r="AI64" s="85" t="str">
        <f t="shared" si="12"/>
        <v>7653 Nobilis IB + G + ND</v>
      </c>
      <c r="AJ64" s="99">
        <v>0</v>
      </c>
      <c r="AK64" s="174">
        <v>7653</v>
      </c>
      <c r="AL64" s="106" t="s">
        <v>360</v>
      </c>
      <c r="AM64" s="99" t="s">
        <v>361</v>
      </c>
      <c r="AN64" s="91"/>
      <c r="AO64" s="1"/>
      <c r="AP64" s="1"/>
    </row>
    <row r="65" spans="1:42" s="2" customFormat="1" ht="13.5" customHeight="1">
      <c r="I65" s="12" t="s">
        <v>1</v>
      </c>
      <c r="J65" s="273"/>
      <c r="K65" s="274"/>
      <c r="L65" s="137"/>
      <c r="M65" s="1"/>
      <c r="P65" s="1"/>
      <c r="Q65" s="1"/>
      <c r="R65" s="1"/>
      <c r="S65" s="1"/>
      <c r="T65" s="1"/>
      <c r="U65" s="1"/>
      <c r="V65" s="1"/>
      <c r="W65" s="1"/>
      <c r="X65" s="1"/>
      <c r="Y65" s="1"/>
      <c r="Z65" s="77" t="str">
        <f t="shared" si="11"/>
        <v>110981 Enrotron 100 mg/ml oplossing</v>
      </c>
      <c r="AA65" s="100">
        <v>7</v>
      </c>
      <c r="AB65" s="104">
        <v>110981</v>
      </c>
      <c r="AC65" s="101" t="s">
        <v>290</v>
      </c>
      <c r="AD65" s="101" t="s">
        <v>291</v>
      </c>
      <c r="AE65" s="101" t="s">
        <v>178</v>
      </c>
      <c r="AF65" s="101"/>
      <c r="AG65" s="101"/>
      <c r="AH65" s="95"/>
      <c r="AI65" s="85" t="str">
        <f t="shared" si="12"/>
        <v>7998 Nobilis IB + ND + EDS</v>
      </c>
      <c r="AJ65" s="99">
        <v>0</v>
      </c>
      <c r="AK65" s="174">
        <v>7998</v>
      </c>
      <c r="AL65" s="106" t="s">
        <v>362</v>
      </c>
      <c r="AM65" s="99" t="s">
        <v>363</v>
      </c>
      <c r="AN65" s="91"/>
      <c r="AO65" s="1"/>
      <c r="AP65" s="1"/>
    </row>
    <row r="66" spans="1:42" s="12" customFormat="1" ht="13.5" customHeight="1">
      <c r="A66" s="128" t="s">
        <v>122</v>
      </c>
      <c r="B66" s="2"/>
      <c r="C66" s="2"/>
      <c r="D66" s="2"/>
      <c r="E66" s="2"/>
      <c r="F66" s="2"/>
      <c r="G66" s="2"/>
      <c r="H66" s="2"/>
      <c r="I66" s="39" t="s">
        <v>2</v>
      </c>
      <c r="J66" s="271"/>
      <c r="K66" s="272"/>
      <c r="L66" s="144"/>
      <c r="M66" s="39"/>
      <c r="P66" s="39"/>
      <c r="Q66" s="39"/>
      <c r="R66" s="1"/>
      <c r="S66" s="1"/>
      <c r="T66" s="1"/>
      <c r="U66" s="1"/>
      <c r="V66" s="39"/>
      <c r="W66" s="39"/>
      <c r="X66" s="39"/>
      <c r="Y66" s="1"/>
      <c r="Z66" s="77" t="str">
        <f t="shared" si="11"/>
        <v>10409 Enrox orale oplossing 100 mg/ml</v>
      </c>
      <c r="AA66" s="99">
        <v>7</v>
      </c>
      <c r="AB66" s="99">
        <v>10409</v>
      </c>
      <c r="AC66" s="99" t="s">
        <v>239</v>
      </c>
      <c r="AD66" s="99" t="s">
        <v>32</v>
      </c>
      <c r="AE66" t="s">
        <v>178</v>
      </c>
      <c r="AF66" s="101"/>
      <c r="AG66"/>
      <c r="AH66" s="95"/>
      <c r="AI66" s="85" t="str">
        <f t="shared" si="12"/>
        <v>7656 Nobilis IB + ND Leg</v>
      </c>
      <c r="AJ66" s="99">
        <v>0</v>
      </c>
      <c r="AK66" s="174">
        <v>7656</v>
      </c>
      <c r="AL66" s="106" t="s">
        <v>364</v>
      </c>
      <c r="AM66" s="99" t="s">
        <v>365</v>
      </c>
      <c r="AN66" s="91"/>
      <c r="AO66" s="1"/>
      <c r="AP66" s="1"/>
    </row>
    <row r="67" spans="1:42" s="2" customFormat="1" ht="13.5" customHeight="1">
      <c r="A67" s="50" t="s">
        <v>102</v>
      </c>
      <c r="I67" s="12" t="s">
        <v>101</v>
      </c>
      <c r="J67" s="12"/>
      <c r="K67" s="44"/>
      <c r="L67" s="137"/>
      <c r="M67" s="1"/>
      <c r="P67" s="1"/>
      <c r="Q67" s="1"/>
      <c r="R67" s="39"/>
      <c r="S67" s="39"/>
      <c r="T67" s="39"/>
      <c r="U67" s="39"/>
      <c r="V67" s="1"/>
      <c r="W67" s="1"/>
      <c r="X67" s="1"/>
      <c r="Y67" s="1"/>
      <c r="Z67" s="77" t="str">
        <f t="shared" si="11"/>
        <v>112963 ENROXAL 100 mg/ml oplossing</v>
      </c>
      <c r="AA67" s="100">
        <v>7</v>
      </c>
      <c r="AB67" s="104">
        <v>112963</v>
      </c>
      <c r="AC67" s="109" t="s">
        <v>292</v>
      </c>
      <c r="AD67" s="101" t="s">
        <v>291</v>
      </c>
      <c r="AE67" s="101" t="s">
        <v>178</v>
      </c>
      <c r="AF67" s="101"/>
      <c r="AG67" s="101"/>
      <c r="AH67" s="95"/>
      <c r="AI67" s="85" t="str">
        <f t="shared" si="12"/>
        <v>9801 Nobilis IB 4-91</v>
      </c>
      <c r="AJ67" s="99">
        <v>0</v>
      </c>
      <c r="AK67" s="174">
        <v>9801</v>
      </c>
      <c r="AL67" s="99" t="s">
        <v>334</v>
      </c>
      <c r="AM67" s="99" t="s">
        <v>54</v>
      </c>
      <c r="AN67" s="89"/>
      <c r="AO67" s="1"/>
      <c r="AP67" s="39"/>
    </row>
    <row r="68" spans="1:42" s="2" customFormat="1">
      <c r="A68" s="50"/>
      <c r="I68" s="12"/>
      <c r="J68" s="12"/>
      <c r="K68" s="162"/>
      <c r="L68" s="137"/>
      <c r="M68" s="1"/>
      <c r="P68" s="1"/>
      <c r="Q68" s="1"/>
      <c r="R68" s="1"/>
      <c r="S68" s="1"/>
      <c r="T68" s="1"/>
      <c r="U68" s="1"/>
      <c r="V68" s="1"/>
      <c r="W68" s="1"/>
      <c r="X68" s="1"/>
      <c r="Y68" s="39"/>
      <c r="Z68" s="77" t="str">
        <f t="shared" si="11"/>
        <v>8758 Enterflume kalf, kip</v>
      </c>
      <c r="AA68">
        <v>2</v>
      </c>
      <c r="AB68" s="99">
        <v>8758</v>
      </c>
      <c r="AC68" t="s">
        <v>191</v>
      </c>
      <c r="AD68" t="s">
        <v>37</v>
      </c>
      <c r="AE68" t="s">
        <v>178</v>
      </c>
      <c r="AF68"/>
      <c r="AG68" s="101"/>
      <c r="AH68" s="95"/>
      <c r="AI68" s="85" t="str">
        <f t="shared" si="12"/>
        <v>1439 Nobilis IB H120</v>
      </c>
      <c r="AJ68" s="99">
        <v>0</v>
      </c>
      <c r="AK68" s="174">
        <v>1439</v>
      </c>
      <c r="AL68" s="106" t="s">
        <v>366</v>
      </c>
      <c r="AM68" s="99" t="s">
        <v>54</v>
      </c>
      <c r="AN68" s="91"/>
      <c r="AO68" s="1"/>
      <c r="AP68" s="1"/>
    </row>
    <row r="69" spans="1:42" s="2" customFormat="1">
      <c r="A69" s="26"/>
      <c r="I69" s="281"/>
      <c r="J69" s="282"/>
      <c r="K69" s="283"/>
      <c r="L69" s="137"/>
      <c r="M69" s="1"/>
      <c r="P69" s="1"/>
      <c r="Q69" s="1"/>
      <c r="R69" s="1"/>
      <c r="S69" s="1"/>
      <c r="T69" s="1"/>
      <c r="U69" s="1"/>
      <c r="V69" s="1"/>
      <c r="W69" s="1"/>
      <c r="X69" s="1"/>
      <c r="Y69" s="1"/>
      <c r="Z69" s="77" t="str">
        <f t="shared" si="11"/>
        <v>115721 EXFLOW VET 10 mg/g</v>
      </c>
      <c r="AA69" s="100">
        <v>0</v>
      </c>
      <c r="AB69" s="104">
        <v>115721</v>
      </c>
      <c r="AC69" s="101" t="s">
        <v>296</v>
      </c>
      <c r="AD69" s="101" t="s">
        <v>297</v>
      </c>
      <c r="AE69" s="101" t="s">
        <v>242</v>
      </c>
      <c r="AF69" s="101"/>
      <c r="AG69"/>
      <c r="AH69" s="95"/>
      <c r="AI69" s="85" t="str">
        <f t="shared" si="12"/>
        <v>8106 Nobilis IB Ma5</v>
      </c>
      <c r="AJ69" s="99">
        <v>0</v>
      </c>
      <c r="AK69" s="174">
        <v>8106</v>
      </c>
      <c r="AL69" s="99" t="s">
        <v>10</v>
      </c>
      <c r="AM69" s="99" t="s">
        <v>54</v>
      </c>
      <c r="AN69" s="91"/>
      <c r="AO69" s="39"/>
      <c r="AP69" s="1"/>
    </row>
    <row r="70" spans="1:42" s="2" customFormat="1">
      <c r="A70" s="26"/>
      <c r="I70" s="161" t="s">
        <v>2</v>
      </c>
      <c r="J70" s="267"/>
      <c r="K70" s="268"/>
      <c r="L70" s="137"/>
      <c r="M70" s="1"/>
      <c r="P70" s="1"/>
      <c r="Q70" s="1"/>
      <c r="R70" s="1"/>
      <c r="S70" s="1"/>
      <c r="T70" s="1"/>
      <c r="U70" s="1"/>
      <c r="V70" s="1"/>
      <c r="W70" s="1"/>
      <c r="X70" s="1"/>
      <c r="Y70" s="1"/>
      <c r="Z70" s="77" t="str">
        <f t="shared" si="11"/>
        <v>119783 Exzolt 10 mg/ml oplossing</v>
      </c>
      <c r="AA70" s="100">
        <v>14</v>
      </c>
      <c r="AB70" s="104">
        <v>119783</v>
      </c>
      <c r="AC70" s="101" t="s">
        <v>298</v>
      </c>
      <c r="AD70" s="101" t="s">
        <v>299</v>
      </c>
      <c r="AE70" s="101" t="s">
        <v>258</v>
      </c>
      <c r="AF70" s="101"/>
      <c r="AG70"/>
      <c r="AH70" s="95"/>
      <c r="AI70" s="85" t="str">
        <f t="shared" si="12"/>
        <v xml:space="preserve">113557 Nobilis IB Primo QX, lyofilisaat </v>
      </c>
      <c r="AJ70" s="99">
        <v>0</v>
      </c>
      <c r="AK70" s="174">
        <v>113557</v>
      </c>
      <c r="AL70" s="99" t="s">
        <v>237</v>
      </c>
      <c r="AM70" s="99" t="s">
        <v>54</v>
      </c>
      <c r="AN70" s="91"/>
      <c r="AO70" s="1"/>
      <c r="AP70" s="1"/>
    </row>
    <row r="71" spans="1:42" s="2" customFormat="1">
      <c r="A71" s="26"/>
      <c r="B71" s="261"/>
      <c r="C71" s="262"/>
      <c r="D71" s="262"/>
      <c r="E71" s="262"/>
      <c r="F71" s="262"/>
      <c r="G71" s="263"/>
      <c r="I71" s="12" t="s">
        <v>3</v>
      </c>
      <c r="J71" s="12"/>
      <c r="K71" s="45"/>
      <c r="L71" s="137"/>
      <c r="M71" s="1"/>
      <c r="P71" s="1"/>
      <c r="Q71" s="1"/>
      <c r="R71" s="1"/>
      <c r="S71" s="1"/>
      <c r="T71" s="1"/>
      <c r="U71" s="1"/>
      <c r="V71" s="1"/>
      <c r="W71" s="1"/>
      <c r="X71" s="1"/>
      <c r="Y71" s="1"/>
      <c r="Z71" s="77" t="str">
        <f t="shared" si="11"/>
        <v>111311 Flimabend 100 mg/g</v>
      </c>
      <c r="AA71" s="100">
        <v>2</v>
      </c>
      <c r="AB71" s="104">
        <v>111311</v>
      </c>
      <c r="AC71" s="101" t="s">
        <v>300</v>
      </c>
      <c r="AD71" s="101" t="s">
        <v>444</v>
      </c>
      <c r="AE71" s="101" t="s">
        <v>242</v>
      </c>
      <c r="AF71"/>
      <c r="AG71" s="101"/>
      <c r="AH71" s="95"/>
      <c r="AI71" s="85" t="str">
        <f t="shared" si="12"/>
        <v>7456 NOBILIS IBMULTI + ND</v>
      </c>
      <c r="AJ71" s="99">
        <v>0</v>
      </c>
      <c r="AK71" s="174">
        <v>7456</v>
      </c>
      <c r="AL71" s="99" t="s">
        <v>505</v>
      </c>
      <c r="AM71" s="99" t="s">
        <v>481</v>
      </c>
      <c r="AN71" s="91"/>
      <c r="AO71" s="1"/>
      <c r="AP71" s="1"/>
    </row>
    <row r="72" spans="1:42" s="2" customFormat="1">
      <c r="A72" s="26"/>
      <c r="B72" s="264"/>
      <c r="C72" s="265"/>
      <c r="D72" s="265"/>
      <c r="E72" s="265"/>
      <c r="F72" s="265"/>
      <c r="G72" s="266"/>
      <c r="I72" s="250"/>
      <c r="J72" s="250"/>
      <c r="K72" s="251"/>
      <c r="L72" s="137"/>
      <c r="M72" s="1"/>
      <c r="P72" s="1"/>
      <c r="Q72" s="1"/>
      <c r="R72" s="1"/>
      <c r="S72" s="1"/>
      <c r="T72" s="1"/>
      <c r="U72" s="1"/>
      <c r="V72" s="1"/>
      <c r="W72" s="1"/>
      <c r="X72" s="1"/>
      <c r="Y72" s="1"/>
      <c r="Z72" s="77" t="str">
        <f t="shared" si="11"/>
        <v>111312 Flimabo 100 mg/g</v>
      </c>
      <c r="AA72" s="100">
        <v>2</v>
      </c>
      <c r="AB72" s="104">
        <v>111312</v>
      </c>
      <c r="AC72" s="101" t="s">
        <v>301</v>
      </c>
      <c r="AD72" s="101" t="s">
        <v>444</v>
      </c>
      <c r="AE72" s="101" t="s">
        <v>258</v>
      </c>
      <c r="AF72"/>
      <c r="AG72"/>
      <c r="AH72" s="95"/>
      <c r="AI72" s="85" t="str">
        <f t="shared" si="12"/>
        <v>7476 Nobilis IBmulti + G + ND</v>
      </c>
      <c r="AJ72" s="99">
        <v>0</v>
      </c>
      <c r="AK72" s="174">
        <v>7476</v>
      </c>
      <c r="AL72" s="106" t="s">
        <v>367</v>
      </c>
      <c r="AM72" s="99" t="s">
        <v>361</v>
      </c>
      <c r="AN72" s="91"/>
      <c r="AO72" s="1"/>
      <c r="AP72" s="1"/>
    </row>
    <row r="73" spans="1:42" s="2" customFormat="1">
      <c r="A73" s="252" t="s">
        <v>169</v>
      </c>
      <c r="B73" s="204"/>
      <c r="C73" s="204"/>
      <c r="D73" s="204"/>
      <c r="E73" s="204"/>
      <c r="F73" s="204"/>
      <c r="G73" s="204"/>
      <c r="H73" s="204"/>
      <c r="I73" s="46"/>
      <c r="J73" s="46"/>
      <c r="K73" s="47"/>
      <c r="L73" s="137"/>
      <c r="M73" s="1"/>
      <c r="P73" s="1"/>
      <c r="Q73" s="1"/>
      <c r="R73" s="1"/>
      <c r="S73" s="1"/>
      <c r="T73" s="1"/>
      <c r="U73" s="1"/>
      <c r="V73" s="1"/>
      <c r="W73" s="1"/>
      <c r="X73" s="1"/>
      <c r="Y73" s="1"/>
      <c r="Z73" s="77" t="str">
        <f t="shared" ref="Z73:Z105" si="13">AB73&amp;" "&amp;AC73</f>
        <v>3106 Flubenol 5%</v>
      </c>
      <c r="AA73">
        <v>7</v>
      </c>
      <c r="AB73" s="99">
        <v>3106</v>
      </c>
      <c r="AC73" t="s">
        <v>129</v>
      </c>
      <c r="AD73" t="s">
        <v>130</v>
      </c>
      <c r="AE73" t="s">
        <v>258</v>
      </c>
      <c r="AF73" s="101"/>
      <c r="AG73" s="101"/>
      <c r="AH73" s="91"/>
      <c r="AI73" s="85" t="str">
        <f t="shared" si="12"/>
        <v>8873 Nobilis IBmulti + ND + EDS</v>
      </c>
      <c r="AJ73" s="99">
        <v>0</v>
      </c>
      <c r="AK73" s="174">
        <v>8873</v>
      </c>
      <c r="AL73" s="106" t="s">
        <v>368</v>
      </c>
      <c r="AM73" s="99" t="s">
        <v>363</v>
      </c>
      <c r="AN73" s="91"/>
      <c r="AO73" s="1"/>
      <c r="AP73" s="1"/>
    </row>
    <row r="74" spans="1:42" s="2" customFormat="1" ht="12.75" customHeight="1">
      <c r="A74" s="50" t="s">
        <v>168</v>
      </c>
      <c r="B74" s="12"/>
      <c r="C74" s="12"/>
      <c r="D74" s="12"/>
      <c r="E74" s="12"/>
      <c r="F74" s="12"/>
      <c r="G74" s="12"/>
      <c r="H74" s="12"/>
      <c r="I74" s="12" t="s">
        <v>4</v>
      </c>
      <c r="J74" s="12"/>
      <c r="K74" s="45"/>
      <c r="L74" s="137"/>
      <c r="M74" s="1"/>
      <c r="P74" s="1"/>
      <c r="Q74" s="1"/>
      <c r="R74" s="1"/>
      <c r="S74" s="1"/>
      <c r="T74" s="1"/>
      <c r="U74" s="1"/>
      <c r="V74" s="1"/>
      <c r="W74" s="1"/>
      <c r="X74" s="1"/>
      <c r="Y74" s="1"/>
      <c r="Z74" s="77" t="str">
        <f t="shared" si="13"/>
        <v xml:space="preserve">3160 Flubenol 50% </v>
      </c>
      <c r="AA74" s="100">
        <v>7</v>
      </c>
      <c r="AB74" s="104">
        <v>3160</v>
      </c>
      <c r="AC74" s="101" t="s">
        <v>302</v>
      </c>
      <c r="AD74" s="101" t="s">
        <v>130</v>
      </c>
      <c r="AE74" s="101" t="s">
        <v>258</v>
      </c>
      <c r="AF74"/>
      <c r="AG74" s="101"/>
      <c r="AH74" s="91"/>
      <c r="AI74" s="85" t="str">
        <f t="shared" si="12"/>
        <v>2653 Nobilis ILT</v>
      </c>
      <c r="AJ74" s="99">
        <v>0</v>
      </c>
      <c r="AK74" s="174">
        <v>2653</v>
      </c>
      <c r="AL74" s="106" t="s">
        <v>369</v>
      </c>
      <c r="AM74" s="99" t="s">
        <v>370</v>
      </c>
      <c r="AN74" s="92"/>
      <c r="AO74" s="1"/>
      <c r="AP74" s="1"/>
    </row>
    <row r="75" spans="1:42" s="2" customFormat="1">
      <c r="A75" s="50" t="s">
        <v>535</v>
      </c>
      <c r="B75" s="12"/>
      <c r="C75" s="12"/>
      <c r="D75" s="12"/>
      <c r="E75" s="12"/>
      <c r="F75" s="12"/>
      <c r="G75" s="12"/>
      <c r="H75" s="12"/>
      <c r="I75" s="255"/>
      <c r="J75" s="256"/>
      <c r="K75" s="257"/>
      <c r="L75" s="137"/>
      <c r="M75" s="1"/>
      <c r="P75" s="1"/>
      <c r="Q75" s="1"/>
      <c r="R75" s="1"/>
      <c r="S75" s="1"/>
      <c r="T75" s="1"/>
      <c r="U75" s="1"/>
      <c r="V75" s="1"/>
      <c r="W75" s="1"/>
      <c r="X75" s="1"/>
      <c r="Y75" s="1"/>
      <c r="Z75" s="77" t="str">
        <f t="shared" ref="Z75" si="14">AB75&amp;" "&amp;AC75</f>
        <v>129322 Fluboral 200 mg/ml</v>
      </c>
      <c r="AA75" s="100">
        <v>7</v>
      </c>
      <c r="AB75" s="182">
        <v>129322</v>
      </c>
      <c r="AC75" s="171" t="s">
        <v>566</v>
      </c>
      <c r="AD75" s="101" t="s">
        <v>130</v>
      </c>
      <c r="AE75" s="101" t="s">
        <v>258</v>
      </c>
      <c r="AF75" s="101"/>
      <c r="AG75" s="101"/>
      <c r="AH75" s="91"/>
      <c r="AI75" s="85" t="str">
        <f t="shared" si="12"/>
        <v>10441 Nobilis influenza H5N2</v>
      </c>
      <c r="AJ75" s="99">
        <v>0</v>
      </c>
      <c r="AK75" s="174">
        <v>10441</v>
      </c>
      <c r="AL75" s="106" t="s">
        <v>371</v>
      </c>
      <c r="AM75" s="99" t="s">
        <v>372</v>
      </c>
      <c r="AN75" s="91"/>
      <c r="AO75" s="1"/>
      <c r="AP75" s="1"/>
    </row>
    <row r="76" spans="1:42" s="2" customFormat="1">
      <c r="A76" s="26"/>
      <c r="B76" s="19"/>
      <c r="C76" s="19"/>
      <c r="I76" s="51" t="s">
        <v>2</v>
      </c>
      <c r="J76" s="253"/>
      <c r="K76" s="254"/>
      <c r="L76" s="137"/>
      <c r="M76" s="1"/>
      <c r="P76" s="1"/>
      <c r="Q76" s="1"/>
      <c r="R76" s="1"/>
      <c r="S76" s="1"/>
      <c r="T76" s="1"/>
      <c r="U76" s="1"/>
      <c r="V76" s="1"/>
      <c r="W76" s="1"/>
      <c r="X76" s="1"/>
      <c r="Y76" s="1"/>
      <c r="Z76" s="77" t="str">
        <f t="shared" si="13"/>
        <v>101512 Fludoprex 50 mg/g</v>
      </c>
      <c r="AA76" s="99">
        <v>7</v>
      </c>
      <c r="AB76" s="99">
        <v>101512</v>
      </c>
      <c r="AC76" s="99" t="s">
        <v>223</v>
      </c>
      <c r="AD76" s="99" t="s">
        <v>130</v>
      </c>
      <c r="AE76" t="s">
        <v>258</v>
      </c>
      <c r="AF76" s="101"/>
      <c r="AG76" s="101"/>
      <c r="AH76" s="91"/>
      <c r="AI76" s="85" t="str">
        <f t="shared" si="12"/>
        <v>8104 Nobilis Ma5+Clone30</v>
      </c>
      <c r="AJ76" s="99">
        <v>7</v>
      </c>
      <c r="AK76" s="174">
        <v>8104</v>
      </c>
      <c r="AL76" s="99" t="s">
        <v>9</v>
      </c>
      <c r="AM76" s="99" t="s">
        <v>57</v>
      </c>
      <c r="AN76" s="91"/>
      <c r="AO76" s="1"/>
      <c r="AP76" s="1"/>
    </row>
    <row r="77" spans="1:42" s="2" customFormat="1" ht="14.25" customHeight="1">
      <c r="A77" s="26"/>
      <c r="D77" s="18"/>
      <c r="E77" s="18"/>
      <c r="F77" s="18"/>
      <c r="G77" s="18"/>
      <c r="H77" s="18"/>
      <c r="I77" s="12" t="s">
        <v>3</v>
      </c>
      <c r="J77" s="39"/>
      <c r="K77" s="248"/>
      <c r="L77" s="137"/>
      <c r="M77" s="1"/>
      <c r="P77" s="1"/>
      <c r="Q77" s="1"/>
      <c r="R77" s="1"/>
      <c r="S77" s="1"/>
      <c r="T77" s="1"/>
      <c r="U77" s="1"/>
      <c r="V77" s="1"/>
      <c r="W77" s="1"/>
      <c r="X77" s="1"/>
      <c r="Y77" s="1"/>
      <c r="Z77" s="77" t="str">
        <f t="shared" si="13"/>
        <v>129164 Fludosol 200 mg/ml</v>
      </c>
      <c r="AA77" s="100">
        <v>4</v>
      </c>
      <c r="AB77">
        <v>129164</v>
      </c>
      <c r="AC77" t="s">
        <v>571</v>
      </c>
      <c r="AD77" t="s">
        <v>572</v>
      </c>
      <c r="AE77" t="s">
        <v>258</v>
      </c>
      <c r="AF77" s="101"/>
      <c r="AG77" s="101"/>
      <c r="AH77" s="91"/>
      <c r="AI77" s="85" t="str">
        <f t="shared" si="12"/>
        <v>9967 Nobilis MG 6-85</v>
      </c>
      <c r="AJ77" s="99">
        <v>0</v>
      </c>
      <c r="AK77" s="174">
        <v>9967</v>
      </c>
      <c r="AL77" s="106" t="s">
        <v>373</v>
      </c>
      <c r="AM77" s="99" t="s">
        <v>374</v>
      </c>
      <c r="AN77" s="91"/>
      <c r="AO77" s="1"/>
      <c r="AP77" s="1"/>
    </row>
    <row r="78" spans="1:42" s="2" customFormat="1" ht="24.75" customHeight="1">
      <c r="A78" s="129"/>
      <c r="B78" s="258"/>
      <c r="C78" s="259"/>
      <c r="D78" s="259"/>
      <c r="E78" s="259"/>
      <c r="F78" s="259"/>
      <c r="G78" s="260"/>
      <c r="I78" s="46"/>
      <c r="J78" s="46"/>
      <c r="K78" s="249"/>
      <c r="L78" s="137"/>
      <c r="M78" s="1"/>
      <c r="P78" s="1"/>
      <c r="Q78" s="1"/>
      <c r="R78" s="1"/>
      <c r="S78" s="1"/>
      <c r="T78" s="1"/>
      <c r="U78" s="1"/>
      <c r="V78" s="1"/>
      <c r="W78" s="1"/>
      <c r="X78" s="1"/>
      <c r="Y78" s="1"/>
      <c r="Z78" s="77" t="str">
        <f t="shared" si="13"/>
        <v>7732 FLUMEQUINE 10% WSP</v>
      </c>
      <c r="AA78" s="100">
        <v>20</v>
      </c>
      <c r="AB78" s="104">
        <v>7732</v>
      </c>
      <c r="AC78" s="101" t="s">
        <v>303</v>
      </c>
      <c r="AD78" s="101" t="s">
        <v>304</v>
      </c>
      <c r="AE78" s="101" t="s">
        <v>178</v>
      </c>
      <c r="AF78" s="101"/>
      <c r="AG78" s="101"/>
      <c r="AH78" s="91"/>
      <c r="AI78" s="85" t="str">
        <f t="shared" si="12"/>
        <v>1441 Nobilis ND + EDS</v>
      </c>
      <c r="AJ78" s="99">
        <v>0</v>
      </c>
      <c r="AK78" s="174">
        <v>1441</v>
      </c>
      <c r="AL78" s="106" t="s">
        <v>375</v>
      </c>
      <c r="AM78" s="99" t="s">
        <v>376</v>
      </c>
      <c r="AN78" s="91"/>
      <c r="AO78" s="1"/>
      <c r="AP78" s="1"/>
    </row>
    <row r="79" spans="1:42" s="2" customFormat="1" ht="16.5" customHeight="1" thickBot="1">
      <c r="A79" s="130" t="s">
        <v>589</v>
      </c>
      <c r="B79" s="131"/>
      <c r="C79" s="131"/>
      <c r="D79" s="131"/>
      <c r="E79" s="131"/>
      <c r="F79" s="131"/>
      <c r="G79" s="131"/>
      <c r="H79" s="131"/>
      <c r="I79" s="48" t="s">
        <v>72</v>
      </c>
      <c r="J79" s="48"/>
      <c r="K79" s="49"/>
      <c r="L79" s="145"/>
      <c r="M79" s="1"/>
      <c r="P79" s="1"/>
      <c r="Q79" s="1"/>
      <c r="R79" s="1"/>
      <c r="S79" s="1"/>
      <c r="T79" s="1"/>
      <c r="U79" s="1"/>
      <c r="V79" s="1"/>
      <c r="W79" s="1"/>
      <c r="X79" s="1"/>
      <c r="Y79" s="1"/>
      <c r="Z79" s="77" t="str">
        <f t="shared" si="13"/>
        <v>8286 Foscal</v>
      </c>
      <c r="AA79" s="100">
        <v>0</v>
      </c>
      <c r="AB79" s="104">
        <v>8286</v>
      </c>
      <c r="AC79" s="101" t="s">
        <v>293</v>
      </c>
      <c r="AD79" s="101" t="s">
        <v>202</v>
      </c>
      <c r="AE79" s="101" t="s">
        <v>203</v>
      </c>
      <c r="AF79"/>
      <c r="AG79" s="101"/>
      <c r="AH79" s="91"/>
      <c r="AI79" s="85" t="str">
        <f t="shared" si="12"/>
        <v>7680 NOBILIS ND BROILER</v>
      </c>
      <c r="AJ79" s="99">
        <v>7</v>
      </c>
      <c r="AK79" s="174">
        <v>7680</v>
      </c>
      <c r="AL79" s="106" t="s">
        <v>506</v>
      </c>
      <c r="AM79" s="99" t="s">
        <v>482</v>
      </c>
      <c r="AN79" s="91"/>
      <c r="AO79" s="1"/>
      <c r="AP79" s="1"/>
    </row>
    <row r="80" spans="1:42" s="2" customFormat="1" ht="14.25" customHeight="1">
      <c r="A80" s="14"/>
      <c r="B80" s="14"/>
      <c r="C80" s="14"/>
      <c r="D80" s="14"/>
      <c r="E80" s="14"/>
      <c r="F80" s="14"/>
      <c r="G80" s="14"/>
      <c r="H80" s="14"/>
      <c r="I80" s="14"/>
      <c r="J80" s="14"/>
      <c r="K80" s="14"/>
      <c r="L80" s="1"/>
      <c r="M80" s="1"/>
      <c r="P80" s="1"/>
      <c r="Q80" s="1"/>
      <c r="R80" s="1"/>
      <c r="S80" s="1"/>
      <c r="T80" s="1"/>
      <c r="U80" s="1"/>
      <c r="V80" s="1"/>
      <c r="W80" s="1"/>
      <c r="X80" s="1"/>
      <c r="Y80"/>
      <c r="Z80" s="77" t="str">
        <f t="shared" si="13"/>
        <v>1247 Fysiologische zoutoplossing</v>
      </c>
      <c r="AA80" s="100">
        <v>0</v>
      </c>
      <c r="AB80" s="104">
        <v>1247</v>
      </c>
      <c r="AC80" s="101" t="s">
        <v>305</v>
      </c>
      <c r="AD80" s="101" t="s">
        <v>306</v>
      </c>
      <c r="AE80" s="101" t="s">
        <v>178</v>
      </c>
      <c r="AF80" s="101"/>
      <c r="AG80" s="101"/>
      <c r="AH80" s="91"/>
      <c r="AI80" s="85" t="str">
        <f t="shared" si="12"/>
        <v>10054 Nobilis ND C2</v>
      </c>
      <c r="AJ80" s="99">
        <v>0</v>
      </c>
      <c r="AK80" s="174">
        <v>10054</v>
      </c>
      <c r="AL80" s="99" t="s">
        <v>17</v>
      </c>
      <c r="AM80" s="99" t="s">
        <v>55</v>
      </c>
      <c r="AN80" s="91"/>
      <c r="AO80" s="1"/>
      <c r="AP80" s="1"/>
    </row>
    <row r="81" spans="1:42" s="2" customFormat="1" ht="14.25" customHeight="1">
      <c r="A81" s="14"/>
      <c r="B81" s="14"/>
      <c r="C81" s="14"/>
      <c r="D81" s="14"/>
      <c r="E81" s="14"/>
      <c r="F81" s="14"/>
      <c r="G81" s="14"/>
      <c r="H81" s="14"/>
      <c r="I81" s="14"/>
      <c r="J81" s="14"/>
      <c r="K81" s="14"/>
      <c r="L81" s="1"/>
      <c r="M81" s="1"/>
      <c r="P81" s="1"/>
      <c r="Q81" s="1"/>
      <c r="R81" s="1"/>
      <c r="S81" s="1"/>
      <c r="T81" s="1"/>
      <c r="U81" s="1"/>
      <c r="V81" s="1"/>
      <c r="W81" s="1"/>
      <c r="X81" s="1"/>
      <c r="Y81" s="1"/>
      <c r="Z81" s="77" t="str">
        <f t="shared" si="13"/>
        <v>120198 Gallifen 200 mg/ml</v>
      </c>
      <c r="AA81" s="100">
        <v>6</v>
      </c>
      <c r="AB81" s="104">
        <v>120198</v>
      </c>
      <c r="AC81" s="101" t="s">
        <v>307</v>
      </c>
      <c r="AD81" s="101" t="s">
        <v>445</v>
      </c>
      <c r="AE81" s="101" t="s">
        <v>258</v>
      </c>
      <c r="AF81" s="101"/>
      <c r="AG81" s="101"/>
      <c r="AH81" s="89"/>
      <c r="AI81" s="85" t="str">
        <f t="shared" si="12"/>
        <v>1794 Nobilis ND Clone 30</v>
      </c>
      <c r="AJ81" s="99">
        <v>7</v>
      </c>
      <c r="AK81" s="174">
        <v>1794</v>
      </c>
      <c r="AL81" s="99" t="s">
        <v>5</v>
      </c>
      <c r="AM81" s="99" t="s">
        <v>55</v>
      </c>
      <c r="AN81" s="91"/>
      <c r="AO81" s="1"/>
      <c r="AP81" s="1"/>
    </row>
    <row r="82" spans="1:42">
      <c r="I82"/>
      <c r="P82"/>
      <c r="Q82"/>
      <c r="R82" s="1"/>
      <c r="S82" s="1"/>
      <c r="T82" s="1"/>
      <c r="U82" s="1"/>
      <c r="V82"/>
      <c r="W82"/>
      <c r="X82"/>
      <c r="Y82" s="1"/>
      <c r="Z82" s="77" t="str">
        <f t="shared" si="13"/>
        <v>118477 Gallifen 40 mg/g</v>
      </c>
      <c r="AA82" s="100">
        <v>8</v>
      </c>
      <c r="AB82" s="104">
        <v>118477</v>
      </c>
      <c r="AC82" s="101" t="s">
        <v>309</v>
      </c>
      <c r="AD82" s="101" t="s">
        <v>445</v>
      </c>
      <c r="AE82" s="101" t="s">
        <v>258</v>
      </c>
      <c r="AF82" s="101"/>
      <c r="AG82" s="101"/>
      <c r="AH82" s="89"/>
      <c r="AI82" s="85" t="str">
        <f t="shared" si="12"/>
        <v>1793 Nobilis ND Lasota</v>
      </c>
      <c r="AJ82" s="99">
        <v>7</v>
      </c>
      <c r="AK82" s="174">
        <v>1793</v>
      </c>
      <c r="AL82" s="106" t="s">
        <v>377</v>
      </c>
      <c r="AM82" s="99" t="s">
        <v>55</v>
      </c>
      <c r="AN82" s="91"/>
      <c r="AO82" s="1"/>
      <c r="AP82" s="1"/>
    </row>
    <row r="83" spans="1:42">
      <c r="P83"/>
      <c r="Q83"/>
      <c r="R83"/>
      <c r="S83"/>
      <c r="T83"/>
      <c r="U83"/>
      <c r="V83"/>
      <c r="W83"/>
      <c r="X83"/>
      <c r="Y83" s="1"/>
      <c r="Z83" s="77" t="str">
        <f t="shared" si="13"/>
        <v>118484 GALLUDOXX 500 mg/g</v>
      </c>
      <c r="AA83" s="100">
        <v>14</v>
      </c>
      <c r="AB83" s="104">
        <v>118484</v>
      </c>
      <c r="AC83" s="101" t="s">
        <v>317</v>
      </c>
      <c r="AD83" s="101" t="s">
        <v>241</v>
      </c>
      <c r="AE83" s="101" t="s">
        <v>178</v>
      </c>
      <c r="AF83" s="101"/>
      <c r="AG83" s="101"/>
      <c r="AH83" s="89"/>
      <c r="AI83" s="85" t="str">
        <f t="shared" si="12"/>
        <v>1304 Nobilis Newcavac</v>
      </c>
      <c r="AJ83" s="99">
        <v>0</v>
      </c>
      <c r="AK83" s="174">
        <v>1304</v>
      </c>
      <c r="AL83" s="106" t="s">
        <v>378</v>
      </c>
      <c r="AM83" s="99" t="s">
        <v>379</v>
      </c>
      <c r="AN83" s="91"/>
      <c r="AO83"/>
      <c r="AP83"/>
    </row>
    <row r="84" spans="1:42">
      <c r="P84"/>
      <c r="Q84"/>
      <c r="R84"/>
      <c r="S84"/>
      <c r="T84"/>
      <c r="U84"/>
      <c r="V84"/>
      <c r="W84"/>
      <c r="X84"/>
      <c r="Y84" s="1"/>
      <c r="Z84" s="77" t="str">
        <f t="shared" ref="Z84:Z85" si="15">AB84&amp;" "&amp;AC84</f>
        <v>128404 Huvacillin 800 mg/g</v>
      </c>
      <c r="AA84" s="100">
        <v>1</v>
      </c>
      <c r="AB84" s="119">
        <v>128404</v>
      </c>
      <c r="AC84" s="171" t="s">
        <v>558</v>
      </c>
      <c r="AD84" t="s">
        <v>559</v>
      </c>
      <c r="AE84" s="101" t="s">
        <v>178</v>
      </c>
      <c r="AF84" s="101"/>
      <c r="AG84"/>
      <c r="AH84" s="89"/>
      <c r="AI84" s="85" t="str">
        <f t="shared" si="12"/>
        <v>10151 NOBILIS OR INAC</v>
      </c>
      <c r="AJ84" s="99">
        <v>0</v>
      </c>
      <c r="AK84" s="174">
        <v>10151</v>
      </c>
      <c r="AL84" s="106" t="s">
        <v>507</v>
      </c>
      <c r="AM84" s="99" t="s">
        <v>483</v>
      </c>
      <c r="AN84" s="91"/>
      <c r="AO84"/>
      <c r="AP84"/>
    </row>
    <row r="85" spans="1:42">
      <c r="P85"/>
      <c r="Q85"/>
      <c r="R85"/>
      <c r="S85"/>
      <c r="T85"/>
      <c r="U85"/>
      <c r="V85"/>
      <c r="W85"/>
      <c r="X85"/>
      <c r="Y85" s="1"/>
      <c r="Z85" s="77" t="str">
        <f t="shared" si="15"/>
        <v>126320 HUVAMOX 800 mg/g</v>
      </c>
      <c r="AA85" s="100">
        <v>1</v>
      </c>
      <c r="AB85" s="119">
        <v>126320</v>
      </c>
      <c r="AC85" t="s">
        <v>546</v>
      </c>
      <c r="AD85" s="119" t="s">
        <v>207</v>
      </c>
      <c r="AE85" s="101" t="s">
        <v>178</v>
      </c>
      <c r="AF85" s="101"/>
      <c r="AG85" s="101"/>
      <c r="AH85" s="89"/>
      <c r="AI85" s="85" t="str">
        <f t="shared" si="12"/>
        <v>3213 NOBILIS REO + IB + G + ND</v>
      </c>
      <c r="AJ85" s="99">
        <v>0</v>
      </c>
      <c r="AK85" s="174">
        <v>3213</v>
      </c>
      <c r="AL85" s="106" t="s">
        <v>508</v>
      </c>
      <c r="AM85" s="99" t="s">
        <v>484</v>
      </c>
      <c r="AN85" s="91"/>
      <c r="AO85"/>
      <c r="AP85"/>
    </row>
    <row r="86" spans="1:42">
      <c r="P86"/>
      <c r="Q86"/>
      <c r="R86"/>
      <c r="S86"/>
      <c r="T86"/>
      <c r="U86"/>
      <c r="V86"/>
      <c r="W86"/>
      <c r="X86"/>
      <c r="Y86"/>
      <c r="Z86" s="77" t="str">
        <f t="shared" si="13"/>
        <v>102277 HydroDoxx 500 mg/g</v>
      </c>
      <c r="AA86" s="100">
        <v>6</v>
      </c>
      <c r="AB86" s="104">
        <v>102277</v>
      </c>
      <c r="AC86" s="101" t="s">
        <v>323</v>
      </c>
      <c r="AD86" s="101" t="s">
        <v>324</v>
      </c>
      <c r="AE86" s="101" t="s">
        <v>178</v>
      </c>
      <c r="AF86" s="101"/>
      <c r="AG86"/>
      <c r="AH86" s="89"/>
      <c r="AI86" s="85" t="str">
        <f t="shared" si="12"/>
        <v>2371 NOBILIS REO INAC</v>
      </c>
      <c r="AJ86" s="99">
        <v>0</v>
      </c>
      <c r="AK86" s="174">
        <v>2371</v>
      </c>
      <c r="AL86" s="106" t="s">
        <v>509</v>
      </c>
      <c r="AM86" s="99" t="s">
        <v>485</v>
      </c>
      <c r="AN86" s="91"/>
      <c r="AO86"/>
      <c r="AP86"/>
    </row>
    <row r="87" spans="1:42">
      <c r="P87"/>
      <c r="Q87"/>
      <c r="R87"/>
      <c r="S87"/>
      <c r="T87"/>
      <c r="U87"/>
      <c r="V87"/>
      <c r="W87"/>
      <c r="X87"/>
      <c r="Y87"/>
      <c r="Z87" s="77" t="str">
        <f t="shared" si="13"/>
        <v>130066 Hydrotrim 500 mg/g + 100 mg/g</v>
      </c>
      <c r="AA87" s="100">
        <v>12</v>
      </c>
      <c r="AB87" s="14">
        <v>130066</v>
      </c>
      <c r="AC87" s="187" t="s">
        <v>574</v>
      </c>
      <c r="AD87" s="101" t="s">
        <v>559</v>
      </c>
      <c r="AE87" s="101" t="s">
        <v>178</v>
      </c>
      <c r="AF87" s="101"/>
      <c r="AG87"/>
      <c r="AH87" s="89"/>
      <c r="AI87" s="85" t="str">
        <f t="shared" si="12"/>
        <v>1792 Nobilis Reo 1133</v>
      </c>
      <c r="AJ87" s="99">
        <v>0</v>
      </c>
      <c r="AK87" s="174">
        <v>1792</v>
      </c>
      <c r="AL87" s="106" t="s">
        <v>380</v>
      </c>
      <c r="AM87" s="99" t="s">
        <v>381</v>
      </c>
      <c r="AN87" s="91"/>
      <c r="AO87"/>
      <c r="AP87"/>
    </row>
    <row r="88" spans="1:42">
      <c r="P88"/>
      <c r="Q88"/>
      <c r="R88"/>
      <c r="S88"/>
      <c r="T88"/>
      <c r="U88"/>
      <c r="V88"/>
      <c r="W88"/>
      <c r="X88"/>
      <c r="Y88"/>
      <c r="Z88" s="77" t="str">
        <f t="shared" si="13"/>
        <v>4390 Introvit</v>
      </c>
      <c r="AA88" s="100">
        <v>0</v>
      </c>
      <c r="AB88" s="104">
        <v>4390</v>
      </c>
      <c r="AC88" s="101" t="s">
        <v>328</v>
      </c>
      <c r="AD88" s="101" t="s">
        <v>202</v>
      </c>
      <c r="AE88" s="101" t="s">
        <v>203</v>
      </c>
      <c r="AF88"/>
      <c r="AG88"/>
      <c r="AH88" s="89"/>
      <c r="AI88" s="85" t="str">
        <f t="shared" si="12"/>
        <v>9940 Nobilis Reo 2177</v>
      </c>
      <c r="AJ88" s="99">
        <v>0</v>
      </c>
      <c r="AK88" s="174">
        <v>9940</v>
      </c>
      <c r="AL88" s="106" t="s">
        <v>382</v>
      </c>
      <c r="AM88" s="99" t="s">
        <v>381</v>
      </c>
      <c r="AN88" s="91"/>
      <c r="AO88"/>
      <c r="AP88"/>
    </row>
    <row r="89" spans="1:42">
      <c r="P89"/>
      <c r="Q89"/>
      <c r="R89"/>
      <c r="S89"/>
      <c r="T89"/>
      <c r="U89"/>
      <c r="V89"/>
      <c r="W89"/>
      <c r="X89"/>
      <c r="Y89"/>
      <c r="Z89" s="77" t="str">
        <f t="shared" si="13"/>
        <v>9501 INTROVIT-E-SELEN WS</v>
      </c>
      <c r="AA89" s="100">
        <v>0</v>
      </c>
      <c r="AB89" s="104">
        <v>9501</v>
      </c>
      <c r="AC89" s="109" t="s">
        <v>329</v>
      </c>
      <c r="AD89" s="101" t="s">
        <v>202</v>
      </c>
      <c r="AE89" s="101" t="s">
        <v>203</v>
      </c>
      <c r="AF89"/>
      <c r="AG89"/>
      <c r="AH89" s="89"/>
      <c r="AI89" s="85" t="str">
        <f t="shared" si="12"/>
        <v>10301 Nobilis Rhino CV</v>
      </c>
      <c r="AJ89" s="99">
        <v>0</v>
      </c>
      <c r="AK89" s="174">
        <v>10301</v>
      </c>
      <c r="AL89" s="99" t="s">
        <v>105</v>
      </c>
      <c r="AM89" s="99" t="s">
        <v>124</v>
      </c>
      <c r="AN89" s="91"/>
      <c r="AO89"/>
      <c r="AP89"/>
    </row>
    <row r="90" spans="1:42" ht="12" customHeight="1">
      <c r="P90"/>
      <c r="Q90"/>
      <c r="R90"/>
      <c r="S90"/>
      <c r="T90"/>
      <c r="U90"/>
      <c r="V90"/>
      <c r="W90"/>
      <c r="X90"/>
      <c r="Y90"/>
      <c r="Z90" s="77" t="str">
        <f t="shared" si="13"/>
        <v>7333 INTROVIT-K3-15 WS</v>
      </c>
      <c r="AA90" s="100">
        <v>0</v>
      </c>
      <c r="AB90" s="104">
        <v>7333</v>
      </c>
      <c r="AC90" s="101" t="s">
        <v>330</v>
      </c>
      <c r="AD90" s="101" t="s">
        <v>331</v>
      </c>
      <c r="AE90" s="101" t="s">
        <v>203</v>
      </c>
      <c r="AF90"/>
      <c r="AG90" s="101"/>
      <c r="AH90" s="89"/>
      <c r="AI90" s="85" t="str">
        <f t="shared" si="12"/>
        <v>2655 Nobilis Rismavac</v>
      </c>
      <c r="AJ90" s="99">
        <v>0</v>
      </c>
      <c r="AK90" s="174">
        <v>2655</v>
      </c>
      <c r="AL90" s="106" t="s">
        <v>383</v>
      </c>
      <c r="AM90" s="99" t="s">
        <v>384</v>
      </c>
      <c r="AN90" s="91"/>
      <c r="AO90"/>
      <c r="AP90"/>
    </row>
    <row r="91" spans="1:42">
      <c r="P91"/>
      <c r="Q91"/>
      <c r="R91"/>
      <c r="S91"/>
      <c r="T91"/>
      <c r="U91"/>
      <c r="V91"/>
      <c r="W91"/>
      <c r="X91"/>
      <c r="Y91"/>
      <c r="Z91" s="77" t="str">
        <f t="shared" si="13"/>
        <v>10555 Karidox 100 mg/ml oral solution</v>
      </c>
      <c r="AA91" s="99">
        <v>7</v>
      </c>
      <c r="AB91" s="99">
        <v>10555</v>
      </c>
      <c r="AC91" s="99" t="s">
        <v>225</v>
      </c>
      <c r="AD91" s="99" t="s">
        <v>30</v>
      </c>
      <c r="AE91" t="s">
        <v>178</v>
      </c>
      <c r="AF91" s="101"/>
      <c r="AG91" s="101"/>
      <c r="AH91" s="89"/>
      <c r="AI91" s="85" t="str">
        <f t="shared" si="12"/>
        <v>8869 NOBILIS RISMAVAC + CA 126</v>
      </c>
      <c r="AJ91" s="99">
        <v>0</v>
      </c>
      <c r="AK91" s="174">
        <v>8869</v>
      </c>
      <c r="AL91" s="106" t="s">
        <v>510</v>
      </c>
      <c r="AM91" s="99" t="s">
        <v>486</v>
      </c>
      <c r="AN91" s="91"/>
      <c r="AO91"/>
      <c r="AP91"/>
    </row>
    <row r="92" spans="1:42">
      <c r="P92"/>
      <c r="Q92"/>
      <c r="R92"/>
      <c r="S92"/>
      <c r="T92"/>
      <c r="U92"/>
      <c r="V92"/>
      <c r="W92"/>
      <c r="X92"/>
      <c r="Y92"/>
      <c r="Z92" s="77" t="str">
        <f t="shared" si="13"/>
        <v>109546 Karidox 500 mg/g</v>
      </c>
      <c r="AA92" s="100">
        <v>5</v>
      </c>
      <c r="AB92" s="104">
        <v>109546</v>
      </c>
      <c r="AC92" s="101" t="s">
        <v>335</v>
      </c>
      <c r="AD92" s="101" t="s">
        <v>241</v>
      </c>
      <c r="AE92" s="101" t="s">
        <v>178</v>
      </c>
      <c r="AF92"/>
      <c r="AG92"/>
      <c r="AH92" s="89"/>
      <c r="AI92" s="85" t="str">
        <f t="shared" si="12"/>
        <v>9707 NOBILIS RT + IBMULTI + G + ND</v>
      </c>
      <c r="AJ92" s="99">
        <v>0</v>
      </c>
      <c r="AK92" s="174">
        <v>9707</v>
      </c>
      <c r="AL92" s="106" t="s">
        <v>511</v>
      </c>
      <c r="AM92" s="99" t="s">
        <v>512</v>
      </c>
      <c r="AN92" s="91"/>
      <c r="AO92"/>
      <c r="AP92"/>
    </row>
    <row r="93" spans="1:42">
      <c r="P93"/>
      <c r="Q93"/>
      <c r="R93"/>
      <c r="S93"/>
      <c r="T93"/>
      <c r="U93"/>
      <c r="V93"/>
      <c r="W93"/>
      <c r="X93"/>
      <c r="Y93"/>
      <c r="Z93" s="77" t="str">
        <f t="shared" si="13"/>
        <v>10502 Kariflox 10%</v>
      </c>
      <c r="AA93" s="99">
        <v>7</v>
      </c>
      <c r="AB93" s="99">
        <v>10502</v>
      </c>
      <c r="AC93" s="99" t="s">
        <v>128</v>
      </c>
      <c r="AD93" s="99" t="s">
        <v>32</v>
      </c>
      <c r="AE93" t="s">
        <v>178</v>
      </c>
      <c r="AF93"/>
      <c r="AG93"/>
      <c r="AH93" s="89"/>
      <c r="AI93" s="85" t="str">
        <f t="shared" si="12"/>
        <v>10222 Nobilis RT + IBmulti + ND + EDS</v>
      </c>
      <c r="AJ93" s="99">
        <v>0</v>
      </c>
      <c r="AK93" s="174">
        <v>10222</v>
      </c>
      <c r="AL93" s="106" t="s">
        <v>387</v>
      </c>
      <c r="AM93" s="99" t="s">
        <v>202</v>
      </c>
      <c r="AN93" s="91"/>
      <c r="AO93"/>
      <c r="AP93"/>
    </row>
    <row r="94" spans="1:42">
      <c r="P94"/>
      <c r="Q94"/>
      <c r="R94"/>
      <c r="S94"/>
      <c r="T94"/>
      <c r="U94"/>
      <c r="V94"/>
      <c r="W94"/>
      <c r="X94"/>
      <c r="Y94"/>
      <c r="Z94" s="77" t="str">
        <f t="shared" si="13"/>
        <v>7282 Limoxin-400 WS</v>
      </c>
      <c r="AA94">
        <v>8</v>
      </c>
      <c r="AB94" s="99">
        <v>7282</v>
      </c>
      <c r="AC94" t="s">
        <v>41</v>
      </c>
      <c r="AD94" t="s">
        <v>39</v>
      </c>
      <c r="AE94" t="s">
        <v>178</v>
      </c>
      <c r="AF94"/>
      <c r="AG94"/>
      <c r="AH94" s="89"/>
      <c r="AI94" s="85" t="str">
        <f t="shared" si="12"/>
        <v>10166 Nobilis RT inac</v>
      </c>
      <c r="AJ94" s="99">
        <v>0</v>
      </c>
      <c r="AK94" s="174">
        <v>10166</v>
      </c>
      <c r="AL94" s="106" t="s">
        <v>385</v>
      </c>
      <c r="AM94" s="99" t="s">
        <v>386</v>
      </c>
      <c r="AN94" s="91"/>
      <c r="AO94"/>
      <c r="AP94"/>
    </row>
    <row r="95" spans="1:42">
      <c r="P95"/>
      <c r="Q95"/>
      <c r="R95"/>
      <c r="S95"/>
      <c r="T95"/>
      <c r="U95"/>
      <c r="V95"/>
      <c r="W95"/>
      <c r="X95"/>
      <c r="Y95"/>
      <c r="Z95" s="77" t="str">
        <f t="shared" si="13"/>
        <v>3095 Lincomycine 20%</v>
      </c>
      <c r="AA95">
        <v>10</v>
      </c>
      <c r="AB95" s="99">
        <v>3095</v>
      </c>
      <c r="AC95" t="s">
        <v>33</v>
      </c>
      <c r="AD95" t="s">
        <v>34</v>
      </c>
      <c r="AE95" t="s">
        <v>178</v>
      </c>
      <c r="AF95"/>
      <c r="AG95" s="101"/>
      <c r="AH95" s="89"/>
      <c r="AI95" s="85" t="str">
        <f t="shared" si="12"/>
        <v>9465 Nobilis Salenvac</v>
      </c>
      <c r="AJ95" s="99">
        <v>0</v>
      </c>
      <c r="AK95" s="174">
        <v>9465</v>
      </c>
      <c r="AL95" s="106" t="s">
        <v>388</v>
      </c>
      <c r="AM95" s="99" t="s">
        <v>389</v>
      </c>
      <c r="AN95" s="89"/>
      <c r="AO95"/>
      <c r="AP95"/>
    </row>
    <row r="96" spans="1:42">
      <c r="P96"/>
      <c r="Q96"/>
      <c r="R96"/>
      <c r="S96"/>
      <c r="T96"/>
      <c r="U96"/>
      <c r="V96"/>
      <c r="W96"/>
      <c r="X96"/>
      <c r="Y96"/>
      <c r="Z96" s="77" t="str">
        <f t="shared" si="13"/>
        <v>129389 Lincoral-S 222 mg/g + 444,7 mg/g</v>
      </c>
      <c r="AA96" s="100">
        <v>5</v>
      </c>
      <c r="AB96" s="104">
        <v>129389</v>
      </c>
      <c r="AC96" s="101" t="s">
        <v>575</v>
      </c>
      <c r="AD96" s="101" t="s">
        <v>576</v>
      </c>
      <c r="AE96" s="101" t="s">
        <v>178</v>
      </c>
      <c r="AF96" s="101"/>
      <c r="AG96" s="101"/>
      <c r="AH96" s="89"/>
      <c r="AI96" s="85" t="str">
        <f t="shared" si="12"/>
        <v>124766 Nobilis Salenvac ETC</v>
      </c>
      <c r="AJ96" s="99">
        <v>0</v>
      </c>
      <c r="AK96" s="174">
        <v>124766</v>
      </c>
      <c r="AL96" s="106" t="s">
        <v>522</v>
      </c>
      <c r="AM96" s="99" t="s">
        <v>389</v>
      </c>
      <c r="AN96" s="89"/>
      <c r="AO96"/>
      <c r="AP96"/>
    </row>
    <row r="97" spans="16:42">
      <c r="P97"/>
      <c r="Q97"/>
      <c r="R97"/>
      <c r="S97"/>
      <c r="T97"/>
      <c r="U97"/>
      <c r="V97"/>
      <c r="W97"/>
      <c r="X97"/>
      <c r="Y97"/>
      <c r="Z97" s="77" t="str">
        <f t="shared" si="13"/>
        <v>113916 MAXYL 500 mg/g</v>
      </c>
      <c r="AA97" s="100">
        <v>1</v>
      </c>
      <c r="AB97" s="104">
        <v>113916</v>
      </c>
      <c r="AC97" s="101" t="s">
        <v>336</v>
      </c>
      <c r="AD97" s="101" t="s">
        <v>207</v>
      </c>
      <c r="AE97" s="101" t="s">
        <v>178</v>
      </c>
      <c r="AF97"/>
      <c r="AG97" s="101"/>
      <c r="AH97" s="89"/>
      <c r="AI97" s="85" t="str">
        <f t="shared" si="12"/>
        <v>10136 Nobilis Salenvac T</v>
      </c>
      <c r="AJ97" s="99">
        <v>0</v>
      </c>
      <c r="AK97" s="174">
        <v>10136</v>
      </c>
      <c r="AL97" s="106" t="s">
        <v>390</v>
      </c>
      <c r="AM97" s="99" t="s">
        <v>389</v>
      </c>
      <c r="AN97" s="89"/>
      <c r="AO97"/>
      <c r="AP97"/>
    </row>
    <row r="98" spans="16:42">
      <c r="P98"/>
      <c r="Q98"/>
      <c r="R98"/>
      <c r="S98"/>
      <c r="T98"/>
      <c r="U98"/>
      <c r="V98"/>
      <c r="W98"/>
      <c r="X98"/>
      <c r="Y98"/>
      <c r="Z98" s="77" t="str">
        <f t="shared" si="13"/>
        <v>117064 Metaxol, 20/100 mg/ml</v>
      </c>
      <c r="AA98" s="99">
        <v>5</v>
      </c>
      <c r="AB98" s="99">
        <v>117064</v>
      </c>
      <c r="AC98" s="99" t="s">
        <v>217</v>
      </c>
      <c r="AD98" s="99" t="s">
        <v>218</v>
      </c>
      <c r="AE98" t="s">
        <v>178</v>
      </c>
      <c r="AF98"/>
      <c r="AG98" s="101"/>
      <c r="AH98" s="89"/>
      <c r="AI98" s="85" t="str">
        <f t="shared" si="12"/>
        <v>8730 NOBILIS SG 9R</v>
      </c>
      <c r="AJ98" s="99">
        <v>0</v>
      </c>
      <c r="AK98" s="174">
        <v>8730</v>
      </c>
      <c r="AL98" s="99" t="s">
        <v>312</v>
      </c>
      <c r="AM98" s="99" t="s">
        <v>313</v>
      </c>
      <c r="AN98" s="89"/>
      <c r="AO98"/>
      <c r="AP98"/>
    </row>
    <row r="99" spans="16:42">
      <c r="P99"/>
      <c r="Q99"/>
      <c r="R99"/>
      <c r="S99"/>
      <c r="T99"/>
      <c r="U99"/>
      <c r="V99"/>
      <c r="W99"/>
      <c r="X99"/>
      <c r="Y99"/>
      <c r="Z99" s="77" t="str">
        <f t="shared" si="13"/>
        <v>109720 Methoxasol 20/100 mg/ml</v>
      </c>
      <c r="AA99" s="99">
        <v>6</v>
      </c>
      <c r="AB99" s="99">
        <v>109720</v>
      </c>
      <c r="AC99" s="99" t="s">
        <v>172</v>
      </c>
      <c r="AD99" s="99" t="s">
        <v>171</v>
      </c>
      <c r="AE99" t="s">
        <v>178</v>
      </c>
      <c r="AF99"/>
      <c r="AG99" s="101"/>
      <c r="AH99" s="89"/>
      <c r="AI99" s="85" t="str">
        <f t="shared" si="12"/>
        <v xml:space="preserve">120367 Novamune concentraat </v>
      </c>
      <c r="AJ99" s="99">
        <v>0</v>
      </c>
      <c r="AK99" s="174">
        <v>120367</v>
      </c>
      <c r="AL99" s="99" t="s">
        <v>513</v>
      </c>
      <c r="AM99" s="99" t="s">
        <v>487</v>
      </c>
      <c r="AN99" s="89"/>
      <c r="AO99"/>
      <c r="AP99"/>
    </row>
    <row r="100" spans="16:42">
      <c r="P100"/>
      <c r="Q100"/>
      <c r="R100"/>
      <c r="S100"/>
      <c r="T100"/>
      <c r="U100"/>
      <c r="V100"/>
      <c r="W100"/>
      <c r="X100"/>
      <c r="Y100"/>
      <c r="Z100" s="77" t="str">
        <f t="shared" si="13"/>
        <v xml:space="preserve">9106 Methoxasol-T 20/100 mg/ml </v>
      </c>
      <c r="AA100">
        <v>6</v>
      </c>
      <c r="AB100" s="99">
        <v>9106</v>
      </c>
      <c r="AC100" t="s">
        <v>333</v>
      </c>
      <c r="AD100" t="s">
        <v>43</v>
      </c>
      <c r="AE100" t="s">
        <v>178</v>
      </c>
      <c r="AF100"/>
      <c r="AG100" s="101"/>
      <c r="AH100" s="89"/>
      <c r="AI100" s="85" t="str">
        <f t="shared" ref="AI100" si="16">AK100&amp;" "&amp;AL100</f>
        <v>124047 Nextmune concentraat en verdunningsvloeistof voor suspensie voor injectie voor kippen</v>
      </c>
      <c r="AJ100" s="99">
        <v>0</v>
      </c>
      <c r="AK100" s="177">
        <v>124047</v>
      </c>
      <c r="AL100" s="120" t="s">
        <v>526</v>
      </c>
      <c r="AM100" s="120" t="s">
        <v>527</v>
      </c>
      <c r="AN100" s="89"/>
      <c r="AO100"/>
      <c r="AP100"/>
    </row>
    <row r="101" spans="16:42">
      <c r="P101"/>
      <c r="Q101"/>
      <c r="R101"/>
      <c r="S101"/>
      <c r="T101"/>
      <c r="U101"/>
      <c r="V101"/>
      <c r="W101"/>
      <c r="X101"/>
      <c r="Y101"/>
      <c r="Z101" s="77" t="str">
        <f t="shared" si="13"/>
        <v>8079 Microfoscal voor pluimvee</v>
      </c>
      <c r="AA101" s="100">
        <v>0</v>
      </c>
      <c r="AB101" s="104">
        <v>8079</v>
      </c>
      <c r="AC101" s="101" t="s">
        <v>338</v>
      </c>
      <c r="AD101" s="101" t="s">
        <v>202</v>
      </c>
      <c r="AE101" s="101" t="s">
        <v>203</v>
      </c>
      <c r="AF101" s="101"/>
      <c r="AG101" s="101"/>
      <c r="AH101" s="89"/>
      <c r="AI101" s="85" t="str">
        <f t="shared" ref="AI101:AI119" si="17">AK101&amp;" "&amp;AL101</f>
        <v>9687 Paracox 5</v>
      </c>
      <c r="AJ101" s="99">
        <v>0</v>
      </c>
      <c r="AK101" s="174">
        <v>9687</v>
      </c>
      <c r="AL101" s="99" t="s">
        <v>103</v>
      </c>
      <c r="AM101" s="99" t="s">
        <v>104</v>
      </c>
      <c r="AN101" s="89"/>
      <c r="AO101"/>
      <c r="AP101"/>
    </row>
    <row r="102" spans="16:42">
      <c r="P102"/>
      <c r="Q102"/>
      <c r="R102"/>
      <c r="S102"/>
      <c r="T102"/>
      <c r="U102"/>
      <c r="V102"/>
      <c r="W102"/>
      <c r="X102"/>
      <c r="Y102"/>
      <c r="Z102" s="77" t="str">
        <f t="shared" si="13"/>
        <v>8081 MICROFOSCAL+</v>
      </c>
      <c r="AA102" s="100">
        <v>0</v>
      </c>
      <c r="AB102" s="104">
        <v>8081</v>
      </c>
      <c r="AC102" s="101" t="s">
        <v>337</v>
      </c>
      <c r="AD102" s="101" t="s">
        <v>202</v>
      </c>
      <c r="AE102" s="101" t="s">
        <v>203</v>
      </c>
      <c r="AF102" s="101"/>
      <c r="AG102" s="101"/>
      <c r="AH102" s="89"/>
      <c r="AI102" s="85" t="str">
        <f t="shared" si="17"/>
        <v>3070 Paracox-8</v>
      </c>
      <c r="AJ102" s="99">
        <v>0</v>
      </c>
      <c r="AK102" s="174">
        <v>3070</v>
      </c>
      <c r="AL102" s="106" t="s">
        <v>392</v>
      </c>
      <c r="AM102" s="106" t="s">
        <v>391</v>
      </c>
      <c r="AN102" s="89"/>
      <c r="AO102"/>
      <c r="AP102"/>
    </row>
    <row r="103" spans="16:42">
      <c r="P103"/>
      <c r="Q103"/>
      <c r="R103"/>
      <c r="S103"/>
      <c r="T103"/>
      <c r="U103"/>
      <c r="V103"/>
      <c r="W103"/>
      <c r="X103"/>
      <c r="Y103"/>
      <c r="Z103" s="77" t="str">
        <f t="shared" si="13"/>
        <v>120573 Moxapulvis 500 mg</v>
      </c>
      <c r="AA103" s="100">
        <v>1</v>
      </c>
      <c r="AB103" s="104">
        <v>120573</v>
      </c>
      <c r="AC103" s="101" t="s">
        <v>339</v>
      </c>
      <c r="AD103" s="101" t="s">
        <v>207</v>
      </c>
      <c r="AE103" s="101" t="s">
        <v>178</v>
      </c>
      <c r="AF103" s="101"/>
      <c r="AG103" s="101"/>
      <c r="AI103" s="85" t="str">
        <f t="shared" si="17"/>
        <v>104181 Poulvac Bursa Plus</v>
      </c>
      <c r="AJ103" s="99">
        <v>0</v>
      </c>
      <c r="AK103" s="174">
        <v>104181</v>
      </c>
      <c r="AL103" s="99" t="s">
        <v>400</v>
      </c>
      <c r="AM103" s="99" t="s">
        <v>56</v>
      </c>
      <c r="AN103" s="89"/>
      <c r="AO103"/>
      <c r="AP103"/>
    </row>
    <row r="104" spans="16:42">
      <c r="P104"/>
      <c r="Q104"/>
      <c r="R104"/>
      <c r="S104"/>
      <c r="T104"/>
      <c r="U104"/>
      <c r="V104"/>
      <c r="W104"/>
      <c r="X104"/>
      <c r="Y104"/>
      <c r="Z104" s="77" t="str">
        <f t="shared" si="13"/>
        <v>7612 MS vitamine stoot</v>
      </c>
      <c r="AA104" s="100">
        <v>0</v>
      </c>
      <c r="AB104" s="104">
        <v>7612</v>
      </c>
      <c r="AC104" s="101" t="s">
        <v>340</v>
      </c>
      <c r="AD104" s="101" t="s">
        <v>202</v>
      </c>
      <c r="AE104" s="101" t="s">
        <v>203</v>
      </c>
      <c r="AF104" s="101"/>
      <c r="AG104"/>
      <c r="AI104" s="85" t="str">
        <f t="shared" si="17"/>
        <v>3907 Poulvac bursine 2</v>
      </c>
      <c r="AJ104" s="99">
        <v>0</v>
      </c>
      <c r="AK104" s="174">
        <v>3907</v>
      </c>
      <c r="AL104" s="99" t="s">
        <v>7</v>
      </c>
      <c r="AM104" s="99" t="s">
        <v>56</v>
      </c>
      <c r="AN104" s="89"/>
      <c r="AO104"/>
      <c r="AP104"/>
    </row>
    <row r="105" spans="16:42">
      <c r="R105"/>
      <c r="S105"/>
      <c r="T105"/>
      <c r="U105"/>
      <c r="Y105"/>
      <c r="Z105" s="77" t="str">
        <f t="shared" si="13"/>
        <v>7194 Multivit Extra</v>
      </c>
      <c r="AA105" s="100">
        <v>0</v>
      </c>
      <c r="AB105" s="104">
        <v>7194</v>
      </c>
      <c r="AC105" s="101" t="s">
        <v>343</v>
      </c>
      <c r="AD105" s="101" t="s">
        <v>202</v>
      </c>
      <c r="AE105" s="101" t="s">
        <v>203</v>
      </c>
      <c r="AF105" s="101"/>
      <c r="AG105"/>
      <c r="AI105" s="85" t="str">
        <f t="shared" si="17"/>
        <v>109364 Poulvac E. coli lyofilisaat</v>
      </c>
      <c r="AJ105" s="99">
        <v>0</v>
      </c>
      <c r="AK105" s="174">
        <v>109364</v>
      </c>
      <c r="AL105" s="99" t="s">
        <v>173</v>
      </c>
      <c r="AM105" s="99" t="s">
        <v>174</v>
      </c>
      <c r="AN105" s="89"/>
      <c r="AO105"/>
      <c r="AP105"/>
    </row>
    <row r="106" spans="16:42">
      <c r="Y106"/>
      <c r="Z106" s="77" t="str">
        <f t="shared" ref="Z106:Z140" si="18">AB106&amp;" "&amp;AC106</f>
        <v>8261 Multivit Forte</v>
      </c>
      <c r="AA106" s="100">
        <v>0</v>
      </c>
      <c r="AB106" s="104">
        <v>8261</v>
      </c>
      <c r="AC106" s="101" t="s">
        <v>344</v>
      </c>
      <c r="AD106" s="101" t="s">
        <v>202</v>
      </c>
      <c r="AE106" s="101" t="s">
        <v>203</v>
      </c>
      <c r="AF106" s="101"/>
      <c r="AG106" s="101"/>
      <c r="AI106" s="85" t="str">
        <f t="shared" ref="AI106" si="19">AK106&amp;" "&amp;AL106</f>
        <v>127932 Poulvac IB Primer</v>
      </c>
      <c r="AJ106" s="99">
        <v>0</v>
      </c>
      <c r="AK106" s="174">
        <v>127932</v>
      </c>
      <c r="AL106" s="99" t="s">
        <v>11</v>
      </c>
      <c r="AM106" s="99" t="s">
        <v>54</v>
      </c>
      <c r="AN106" s="89"/>
    </row>
    <row r="107" spans="16:42">
      <c r="Y107"/>
      <c r="Z107" s="77" t="str">
        <f t="shared" si="18"/>
        <v>3810 Multivit Oraal</v>
      </c>
      <c r="AA107" s="100">
        <v>0</v>
      </c>
      <c r="AB107" s="104">
        <v>3810</v>
      </c>
      <c r="AC107" s="101" t="s">
        <v>346</v>
      </c>
      <c r="AD107" s="101" t="s">
        <v>202</v>
      </c>
      <c r="AE107" s="101" t="s">
        <v>203</v>
      </c>
      <c r="AF107" s="101"/>
      <c r="AG107"/>
      <c r="AI107" s="85" t="str">
        <f t="shared" si="17"/>
        <v xml:space="preserve">113104 Poulvac IB QX </v>
      </c>
      <c r="AJ107" s="99">
        <v>0</v>
      </c>
      <c r="AK107" s="174">
        <v>113104</v>
      </c>
      <c r="AL107" s="99" t="s">
        <v>401</v>
      </c>
      <c r="AM107" s="106" t="s">
        <v>54</v>
      </c>
      <c r="AN107" s="89"/>
    </row>
    <row r="108" spans="16:42">
      <c r="Y108"/>
      <c r="Z108" s="77" t="str">
        <f t="shared" si="18"/>
        <v>4601 Multivit, oplossing</v>
      </c>
      <c r="AA108" s="100">
        <v>0</v>
      </c>
      <c r="AB108" s="104">
        <v>4601</v>
      </c>
      <c r="AC108" s="101" t="s">
        <v>345</v>
      </c>
      <c r="AD108" s="101" t="s">
        <v>202</v>
      </c>
      <c r="AE108" s="101" t="s">
        <v>203</v>
      </c>
      <c r="AF108" s="101"/>
      <c r="AG108"/>
      <c r="AI108" s="85" t="str">
        <f t="shared" si="17"/>
        <v>10119 Poulvac IBMM + ARK</v>
      </c>
      <c r="AJ108" s="99">
        <v>0</v>
      </c>
      <c r="AK108" s="174">
        <v>10119</v>
      </c>
      <c r="AL108" s="99" t="s">
        <v>152</v>
      </c>
      <c r="AM108" s="99" t="s">
        <v>54</v>
      </c>
      <c r="AN108" s="89"/>
    </row>
    <row r="109" spans="16:42">
      <c r="Y109"/>
      <c r="Z109" s="77" t="str">
        <f t="shared" si="18"/>
        <v>7276 Neomycinesulfaat</v>
      </c>
      <c r="AA109">
        <v>7</v>
      </c>
      <c r="AB109" s="99">
        <v>7276</v>
      </c>
      <c r="AC109" t="s">
        <v>40</v>
      </c>
      <c r="AD109" t="s">
        <v>28</v>
      </c>
      <c r="AE109" t="s">
        <v>178</v>
      </c>
      <c r="AF109"/>
      <c r="AG109"/>
      <c r="AI109" s="85" t="str">
        <f t="shared" si="17"/>
        <v>1482 Poulvac Marek CVI</v>
      </c>
      <c r="AJ109" s="99">
        <v>0</v>
      </c>
      <c r="AK109" s="174">
        <v>1482</v>
      </c>
      <c r="AL109" s="106" t="s">
        <v>402</v>
      </c>
      <c r="AM109" s="99" t="s">
        <v>403</v>
      </c>
      <c r="AN109" s="89"/>
    </row>
    <row r="110" spans="16:42">
      <c r="Z110" s="77" t="str">
        <f t="shared" si="18"/>
        <v>104343 Neosol 100%</v>
      </c>
      <c r="AA110" s="99">
        <v>7</v>
      </c>
      <c r="AB110" s="99">
        <v>104343</v>
      </c>
      <c r="AC110" s="99" t="s">
        <v>133</v>
      </c>
      <c r="AD110" s="99" t="s">
        <v>28</v>
      </c>
      <c r="AE110" t="s">
        <v>178</v>
      </c>
      <c r="AF110"/>
      <c r="AG110" s="101"/>
      <c r="AI110" s="85" t="str">
        <f t="shared" si="17"/>
        <v>9349 Poulvac Marek CVI + HVT</v>
      </c>
      <c r="AJ110" s="99">
        <v>0</v>
      </c>
      <c r="AK110" s="174">
        <v>9349</v>
      </c>
      <c r="AL110" s="106" t="s">
        <v>404</v>
      </c>
      <c r="AM110" s="99" t="s">
        <v>405</v>
      </c>
      <c r="AN110" s="89"/>
    </row>
    <row r="111" spans="16:42">
      <c r="Z111" s="77" t="str">
        <f t="shared" si="18"/>
        <v>104691 Octacillin 800 mg/g</v>
      </c>
      <c r="AA111" s="100">
        <v>1</v>
      </c>
      <c r="AB111" s="104">
        <v>104691</v>
      </c>
      <c r="AC111" s="101" t="s">
        <v>314</v>
      </c>
      <c r="AD111" s="101" t="s">
        <v>207</v>
      </c>
      <c r="AE111" s="101" t="s">
        <v>178</v>
      </c>
      <c r="AF111" s="101"/>
      <c r="AG111" s="101"/>
      <c r="AI111" s="85" t="str">
        <f t="shared" si="17"/>
        <v>1914 Poulvac Marek HVT</v>
      </c>
      <c r="AJ111" s="99">
        <v>0</v>
      </c>
      <c r="AK111" s="174">
        <v>1914</v>
      </c>
      <c r="AL111" s="106" t="s">
        <v>474</v>
      </c>
      <c r="AM111" s="99" t="s">
        <v>406</v>
      </c>
      <c r="AN111" s="89"/>
    </row>
    <row r="112" spans="16:42">
      <c r="Z112" s="77" t="str">
        <f t="shared" si="18"/>
        <v>10112 Octacilline</v>
      </c>
      <c r="AA112" s="99">
        <v>1</v>
      </c>
      <c r="AB112" s="99">
        <v>10112</v>
      </c>
      <c r="AC112" s="99" t="s">
        <v>52</v>
      </c>
      <c r="AD112" s="99" t="s">
        <v>222</v>
      </c>
      <c r="AE112" t="s">
        <v>178</v>
      </c>
      <c r="AF112"/>
      <c r="AG112"/>
      <c r="AI112" s="85" t="str">
        <f t="shared" si="17"/>
        <v>1678 Poulvac MG</v>
      </c>
      <c r="AJ112" s="99">
        <v>0</v>
      </c>
      <c r="AK112" s="174">
        <v>1678</v>
      </c>
      <c r="AL112" s="106" t="s">
        <v>407</v>
      </c>
      <c r="AM112" s="99" t="s">
        <v>408</v>
      </c>
      <c r="AN112" s="89"/>
    </row>
    <row r="113" spans="25:45">
      <c r="Z113" s="77" t="str">
        <f t="shared" si="18"/>
        <v>9617 Oxytetracycline-HCl</v>
      </c>
      <c r="AA113">
        <v>8</v>
      </c>
      <c r="AB113" s="99">
        <v>9617</v>
      </c>
      <c r="AC113" t="s">
        <v>45</v>
      </c>
      <c r="AD113" t="s">
        <v>39</v>
      </c>
      <c r="AE113" t="s">
        <v>178</v>
      </c>
      <c r="AF113"/>
      <c r="AG113"/>
      <c r="AI113" s="85" t="str">
        <f t="shared" si="17"/>
        <v>8447 Poulvac NDW</v>
      </c>
      <c r="AJ113" s="99">
        <v>0</v>
      </c>
      <c r="AK113" s="174">
        <v>8447</v>
      </c>
      <c r="AL113" s="99" t="s">
        <v>12</v>
      </c>
      <c r="AM113" s="99" t="s">
        <v>55</v>
      </c>
      <c r="AN113" s="89"/>
    </row>
    <row r="114" spans="25:45">
      <c r="Z114" s="77" t="str">
        <f t="shared" si="18"/>
        <v xml:space="preserve">108405 Panacur AquaSol 200 mg/ml </v>
      </c>
      <c r="AA114" s="100">
        <v>6</v>
      </c>
      <c r="AB114" s="104">
        <v>108405</v>
      </c>
      <c r="AC114" s="101" t="s">
        <v>315</v>
      </c>
      <c r="AD114" s="101" t="s">
        <v>308</v>
      </c>
      <c r="AE114" s="101" t="s">
        <v>258</v>
      </c>
      <c r="AF114" s="101"/>
      <c r="AG114"/>
      <c r="AI114" s="85" t="str">
        <f t="shared" si="17"/>
        <v>128126 Primun Gumboro W2512 lyofilisaat voor gebruik in drinkwater voor kippen</v>
      </c>
      <c r="AJ114" s="99">
        <v>0</v>
      </c>
      <c r="AK114" s="176">
        <v>128126</v>
      </c>
      <c r="AL114" t="s">
        <v>555</v>
      </c>
      <c r="AM114" t="s">
        <v>520</v>
      </c>
      <c r="AN114" s="89"/>
    </row>
    <row r="115" spans="25:45">
      <c r="Z115" s="77" t="str">
        <f t="shared" si="18"/>
        <v>108405 Panacur AquaSol 200 mg/ml (verhoogde dosis)</v>
      </c>
      <c r="AA115" s="100">
        <v>9</v>
      </c>
      <c r="AB115" s="104">
        <v>108405</v>
      </c>
      <c r="AC115" s="101" t="s">
        <v>316</v>
      </c>
      <c r="AD115" s="101" t="s">
        <v>308</v>
      </c>
      <c r="AE115" s="101" t="s">
        <v>258</v>
      </c>
      <c r="AF115" s="101"/>
      <c r="AG115" s="101"/>
      <c r="AI115" s="85" t="str">
        <f t="shared" si="17"/>
        <v>130454 Primun Salmonella T Lyofilisaat  STARTDOSIS</v>
      </c>
      <c r="AJ115" s="176">
        <v>28</v>
      </c>
      <c r="AK115" s="176">
        <v>130454</v>
      </c>
      <c r="AL115" s="176" t="s">
        <v>561</v>
      </c>
      <c r="AM115" s="176" t="s">
        <v>551</v>
      </c>
      <c r="AN115" s="89"/>
    </row>
    <row r="116" spans="25:45">
      <c r="Z116" t="str">
        <f t="shared" si="18"/>
        <v>130715 Pantilmi 250 mg/ml</v>
      </c>
      <c r="AA116" s="176">
        <v>12</v>
      </c>
      <c r="AB116" s="176">
        <v>130715</v>
      </c>
      <c r="AC116" s="176" t="s">
        <v>549</v>
      </c>
      <c r="AD116" s="176" t="s">
        <v>563</v>
      </c>
      <c r="AE116" s="176" t="s">
        <v>178</v>
      </c>
      <c r="AF116"/>
      <c r="AG116" s="101"/>
      <c r="AI116" s="85" t="str">
        <f t="shared" si="17"/>
        <v>130454 Primun Salmonella T Lyofilisaat  HERHAALDOSIS</v>
      </c>
      <c r="AJ116" s="176">
        <v>14</v>
      </c>
      <c r="AK116" s="176">
        <v>130454</v>
      </c>
      <c r="AL116" s="176" t="s">
        <v>562</v>
      </c>
      <c r="AM116" s="176" t="s">
        <v>551</v>
      </c>
      <c r="AN116" s="176"/>
    </row>
    <row r="117" spans="25:45">
      <c r="Z117" t="str">
        <f t="shared" si="18"/>
        <v>130759 Pantril 100 mg/ml</v>
      </c>
      <c r="AA117">
        <v>7</v>
      </c>
      <c r="AB117">
        <v>130759</v>
      </c>
      <c r="AC117" t="s">
        <v>564</v>
      </c>
      <c r="AD117" t="s">
        <v>565</v>
      </c>
      <c r="AE117" t="s">
        <v>178</v>
      </c>
      <c r="AF117"/>
      <c r="AG117"/>
      <c r="AI117" s="77" t="str">
        <f>AK117&amp;" "&amp;AL117</f>
        <v>131153 RESPIVAC TRT lyofilisaat voor suspensie voor oculonasaal gebruik/voor gebruik in drinkwater</v>
      </c>
      <c r="AJ117" s="100">
        <v>0</v>
      </c>
      <c r="AK117">
        <v>131153</v>
      </c>
      <c r="AL117" s="99" t="s">
        <v>577</v>
      </c>
      <c r="AM117" s="99" t="s">
        <v>578</v>
      </c>
      <c r="AN117"/>
      <c r="AO117" s="176"/>
    </row>
    <row r="118" spans="25:45">
      <c r="Z118" s="77" t="str">
        <f t="shared" si="18"/>
        <v>101024 Pharmasin 100 mg/g</v>
      </c>
      <c r="AA118" s="99">
        <v>1</v>
      </c>
      <c r="AB118" s="99">
        <v>101024</v>
      </c>
      <c r="AC118" s="99" t="s">
        <v>141</v>
      </c>
      <c r="AD118" s="99" t="s">
        <v>393</v>
      </c>
      <c r="AE118" t="s">
        <v>178</v>
      </c>
      <c r="AF118"/>
      <c r="AG118" s="101"/>
      <c r="AI118" s="85" t="str">
        <f t="shared" si="17"/>
        <v>100920 Vaxxitek HVT+IBD</v>
      </c>
      <c r="AJ118" s="99">
        <v>0</v>
      </c>
      <c r="AK118" s="174">
        <v>100920</v>
      </c>
      <c r="AL118" s="106" t="s">
        <v>430</v>
      </c>
      <c r="AM118" s="99" t="s">
        <v>431</v>
      </c>
      <c r="AN118" s="176"/>
      <c r="AO118" s="176"/>
      <c r="AP118" s="180"/>
      <c r="AS118" s="180"/>
    </row>
    <row r="119" spans="25:45">
      <c r="Z119" s="77" t="str">
        <f t="shared" si="18"/>
        <v>107365 Pharmasin 100%</v>
      </c>
      <c r="AA119" s="99">
        <v>1</v>
      </c>
      <c r="AB119" s="99">
        <v>107365</v>
      </c>
      <c r="AC119" s="99" t="s">
        <v>165</v>
      </c>
      <c r="AD119" s="99" t="s">
        <v>394</v>
      </c>
      <c r="AE119" t="s">
        <v>178</v>
      </c>
      <c r="AF119" s="101"/>
      <c r="AG119" s="101"/>
      <c r="AI119" s="85" t="str">
        <f t="shared" si="17"/>
        <v>115510 Vectormune ND</v>
      </c>
      <c r="AJ119" s="99">
        <v>0</v>
      </c>
      <c r="AK119" s="174">
        <v>115510</v>
      </c>
      <c r="AL119" s="99" t="s">
        <v>215</v>
      </c>
      <c r="AM119" s="99" t="s">
        <v>216</v>
      </c>
      <c r="AN119" s="89"/>
      <c r="AP119" s="180"/>
    </row>
    <row r="120" spans="25:45">
      <c r="Z120" s="77" t="str">
        <f t="shared" si="18"/>
        <v>101027 Pharmasin 250 mg/g</v>
      </c>
      <c r="AA120" s="100">
        <v>1</v>
      </c>
      <c r="AB120" s="104">
        <v>101027</v>
      </c>
      <c r="AC120" s="101" t="s">
        <v>395</v>
      </c>
      <c r="AD120" s="101" t="s">
        <v>396</v>
      </c>
      <c r="AE120" s="101" t="s">
        <v>178</v>
      </c>
      <c r="AF120" s="176"/>
      <c r="AG120"/>
      <c r="AI120" s="85" t="str">
        <f t="shared" ref="AI120" si="20">AK120&amp;" "&amp;AL120</f>
        <v xml:space="preserve">126259 Vectormune FP </v>
      </c>
      <c r="AJ120" s="99">
        <v>0</v>
      </c>
      <c r="AK120" s="177">
        <v>126259</v>
      </c>
      <c r="AL120" t="s">
        <v>542</v>
      </c>
      <c r="AM120" t="s">
        <v>543</v>
      </c>
      <c r="AN120" s="89"/>
    </row>
    <row r="121" spans="25:45">
      <c r="Z121" s="77" t="str">
        <f t="shared" si="18"/>
        <v>119058 Phenocillin, 800 mg/g</v>
      </c>
      <c r="AA121" s="100">
        <v>2</v>
      </c>
      <c r="AB121" s="104">
        <v>119058</v>
      </c>
      <c r="AC121" s="101" t="s">
        <v>397</v>
      </c>
      <c r="AD121" s="101" t="s">
        <v>398</v>
      </c>
      <c r="AE121" s="101" t="s">
        <v>178</v>
      </c>
      <c r="AF121"/>
      <c r="AG121" s="101"/>
      <c r="AJ121" s="99"/>
      <c r="AK121" s="174"/>
      <c r="AL121" s="99"/>
      <c r="AM121" s="99"/>
      <c r="AN121" s="89"/>
    </row>
    <row r="122" spans="25:45">
      <c r="Z122" s="77" t="str">
        <f t="shared" si="18"/>
        <v>10333 Phenoxypen WSP</v>
      </c>
      <c r="AA122" s="99">
        <v>2</v>
      </c>
      <c r="AB122" s="99">
        <v>10333</v>
      </c>
      <c r="AC122" s="99" t="s">
        <v>53</v>
      </c>
      <c r="AD122" s="99" t="s">
        <v>398</v>
      </c>
      <c r="AE122" t="s">
        <v>178</v>
      </c>
      <c r="AF122"/>
      <c r="AG122"/>
      <c r="AJ122" s="99"/>
      <c r="AK122" s="174"/>
      <c r="AL122" s="106"/>
      <c r="AM122" s="83"/>
      <c r="AN122" s="89"/>
    </row>
    <row r="123" spans="25:45">
      <c r="Y123" s="176"/>
      <c r="Z123" s="77" t="str">
        <f t="shared" si="18"/>
        <v>8971 Porkervit Forte</v>
      </c>
      <c r="AA123" s="100">
        <v>0</v>
      </c>
      <c r="AB123" s="104">
        <v>8971</v>
      </c>
      <c r="AC123" s="101" t="s">
        <v>399</v>
      </c>
      <c r="AD123" s="101" t="s">
        <v>202</v>
      </c>
      <c r="AE123" s="101" t="s">
        <v>203</v>
      </c>
      <c r="AF123" s="101"/>
      <c r="AG123"/>
      <c r="AJ123" s="99"/>
      <c r="AK123" s="174"/>
      <c r="AL123" s="83"/>
      <c r="AM123" s="83"/>
      <c r="AN123" s="89"/>
    </row>
    <row r="124" spans="25:45">
      <c r="Y124"/>
      <c r="Z124" s="77" t="str">
        <f t="shared" si="18"/>
        <v>7631 POULTRYVIT AD3EC</v>
      </c>
      <c r="AA124" s="100">
        <v>0</v>
      </c>
      <c r="AB124" s="104">
        <v>7631</v>
      </c>
      <c r="AC124" s="101" t="s">
        <v>495</v>
      </c>
      <c r="AD124" s="101" t="s">
        <v>202</v>
      </c>
      <c r="AE124" s="101" t="s">
        <v>203</v>
      </c>
      <c r="AF124" s="101"/>
      <c r="AG124" s="101"/>
      <c r="AJ124" s="99"/>
      <c r="AK124" s="174"/>
      <c r="AL124" s="83"/>
      <c r="AM124" s="99"/>
      <c r="AN124"/>
    </row>
    <row r="125" spans="25:45">
      <c r="Z125" s="77" t="str">
        <f t="shared" si="18"/>
        <v>8264 POULTRYVIT VOOR KALKOENEN</v>
      </c>
      <c r="AA125" s="100">
        <v>0</v>
      </c>
      <c r="AB125" s="104">
        <v>8264</v>
      </c>
      <c r="AC125" s="101" t="s">
        <v>496</v>
      </c>
      <c r="AD125" s="101" t="s">
        <v>202</v>
      </c>
      <c r="AE125" s="101" t="s">
        <v>203</v>
      </c>
      <c r="AF125" s="101"/>
      <c r="AG125"/>
      <c r="AJ125" s="99"/>
      <c r="AK125" s="174"/>
      <c r="AL125" s="83"/>
      <c r="AM125" s="83"/>
      <c r="AN125" s="83"/>
    </row>
    <row r="126" spans="25:45">
      <c r="Z126" s="77" t="str">
        <f t="shared" si="18"/>
        <v>8263 POULTRYVIT VOOR LEGHENNEN EN MOEDERDIEREN</v>
      </c>
      <c r="AA126" s="100">
        <v>0</v>
      </c>
      <c r="AB126" s="104">
        <v>8263</v>
      </c>
      <c r="AC126" s="101" t="s">
        <v>497</v>
      </c>
      <c r="AD126" s="101" t="s">
        <v>202</v>
      </c>
      <c r="AE126" s="101" t="s">
        <v>203</v>
      </c>
      <c r="AF126"/>
      <c r="AG126" s="101"/>
      <c r="AJ126" s="99"/>
      <c r="AK126" s="174"/>
      <c r="AL126" s="83"/>
      <c r="AM126" s="83"/>
      <c r="AN126" s="83"/>
    </row>
    <row r="127" spans="25:45">
      <c r="Z127" s="77" t="str">
        <f t="shared" si="18"/>
        <v>9972 Pulmotil AC, 250 mg/ml concentraat</v>
      </c>
      <c r="AA127">
        <v>12</v>
      </c>
      <c r="AB127" s="99">
        <v>9972</v>
      </c>
      <c r="AC127" s="99" t="s">
        <v>233</v>
      </c>
      <c r="AD127" s="99" t="s">
        <v>234</v>
      </c>
      <c r="AE127" t="s">
        <v>178</v>
      </c>
      <c r="AF127" s="101"/>
      <c r="AG127"/>
      <c r="AJ127" s="99"/>
      <c r="AK127" s="174"/>
      <c r="AL127" s="83"/>
      <c r="AM127"/>
      <c r="AN127" s="83"/>
    </row>
    <row r="128" spans="25:45">
      <c r="Z128" s="77" t="str">
        <f t="shared" si="18"/>
        <v>116268 Rhemox Forte 1000 mg/g</v>
      </c>
      <c r="AA128" s="100">
        <v>1</v>
      </c>
      <c r="AB128" s="104">
        <v>116268</v>
      </c>
      <c r="AC128" s="101" t="s">
        <v>409</v>
      </c>
      <c r="AD128" s="101" t="s">
        <v>226</v>
      </c>
      <c r="AE128" s="101" t="s">
        <v>178</v>
      </c>
      <c r="AF128"/>
      <c r="AG128"/>
      <c r="AJ128" s="99"/>
      <c r="AK128" s="174"/>
      <c r="AL128"/>
      <c r="AM128" s="83"/>
      <c r="AN128" s="83"/>
    </row>
    <row r="129" spans="26:40">
      <c r="Z129" s="77" t="str">
        <f t="shared" si="18"/>
        <v>115238 SOLAMOCTA 697 mg/g poeder voor gebruik in drinkwater voor kippen</v>
      </c>
      <c r="AA129" s="100">
        <v>1</v>
      </c>
      <c r="AB129" s="104">
        <v>115238</v>
      </c>
      <c r="AC129" s="101" t="s">
        <v>498</v>
      </c>
      <c r="AD129" s="101" t="s">
        <v>226</v>
      </c>
      <c r="AE129" s="101" t="s">
        <v>178</v>
      </c>
      <c r="AF129"/>
      <c r="AG129"/>
      <c r="AK129" s="174"/>
      <c r="AN129" s="83"/>
    </row>
    <row r="130" spans="26:40">
      <c r="Z130" s="77" t="str">
        <f t="shared" si="18"/>
        <v xml:space="preserve">10275 Soludox 50% </v>
      </c>
      <c r="AA130" s="99">
        <v>3</v>
      </c>
      <c r="AB130" s="99">
        <v>10275</v>
      </c>
      <c r="AC130" s="99" t="s">
        <v>48</v>
      </c>
      <c r="AD130" s="99" t="s">
        <v>227</v>
      </c>
      <c r="AE130" t="s">
        <v>178</v>
      </c>
      <c r="AF130" s="101"/>
      <c r="AG130"/>
      <c r="AK130" s="174"/>
      <c r="AN130" s="83"/>
    </row>
    <row r="131" spans="26:40">
      <c r="Z131" s="77" t="str">
        <f t="shared" si="18"/>
        <v>105505 Soludox 500 mg/g</v>
      </c>
      <c r="AA131" s="99">
        <v>3</v>
      </c>
      <c r="AB131" s="99">
        <v>105505</v>
      </c>
      <c r="AC131" s="99" t="s">
        <v>410</v>
      </c>
      <c r="AD131" s="99" t="s">
        <v>227</v>
      </c>
      <c r="AE131" t="s">
        <v>178</v>
      </c>
      <c r="AF131"/>
      <c r="AG131"/>
      <c r="AK131" s="174"/>
      <c r="AN131" s="83"/>
    </row>
    <row r="132" spans="26:40">
      <c r="Z132" s="77" t="str">
        <f t="shared" si="18"/>
        <v>9612 Soludox 500 mg/g</v>
      </c>
      <c r="AA132" s="100">
        <v>3</v>
      </c>
      <c r="AB132" s="104">
        <v>9612</v>
      </c>
      <c r="AC132" s="101" t="s">
        <v>410</v>
      </c>
      <c r="AD132" s="101" t="s">
        <v>227</v>
      </c>
      <c r="AE132" s="101" t="s">
        <v>178</v>
      </c>
      <c r="AF132" s="101"/>
      <c r="AG132" s="101"/>
      <c r="AK132" s="174"/>
      <c r="AN132" s="83"/>
    </row>
    <row r="133" spans="26:40">
      <c r="Z133" s="77" t="str">
        <f t="shared" si="18"/>
        <v>105505 Soludox 500 mg/g (verhoogde dosering)</v>
      </c>
      <c r="AA133" s="99">
        <v>9</v>
      </c>
      <c r="AB133" s="99">
        <v>105505</v>
      </c>
      <c r="AC133" s="99" t="s">
        <v>411</v>
      </c>
      <c r="AD133" s="99" t="s">
        <v>227</v>
      </c>
      <c r="AE133" t="s">
        <v>178</v>
      </c>
      <c r="AF133"/>
      <c r="AG133" s="101"/>
      <c r="AK133" s="174"/>
    </row>
    <row r="134" spans="26:40">
      <c r="Z134" s="77" t="str">
        <f t="shared" si="18"/>
        <v>9612 Soludox 500 mg/g (verhoogde dosering)</v>
      </c>
      <c r="AA134" s="100">
        <v>9</v>
      </c>
      <c r="AB134" s="104">
        <v>9612</v>
      </c>
      <c r="AC134" s="101" t="s">
        <v>411</v>
      </c>
      <c r="AD134" s="101" t="s">
        <v>227</v>
      </c>
      <c r="AE134" s="101" t="s">
        <v>178</v>
      </c>
      <c r="AF134"/>
      <c r="AG134"/>
      <c r="AK134" s="174"/>
    </row>
    <row r="135" spans="26:40">
      <c r="Z135" s="77" t="str">
        <f t="shared" si="18"/>
        <v>7301 Suanovil 50</v>
      </c>
      <c r="AA135">
        <v>21</v>
      </c>
      <c r="AB135" s="99">
        <v>7301</v>
      </c>
      <c r="AC135" t="s">
        <v>42</v>
      </c>
      <c r="AD135" t="s">
        <v>412</v>
      </c>
      <c r="AE135" t="s">
        <v>178</v>
      </c>
      <c r="AF135"/>
      <c r="AG135" s="101"/>
      <c r="AK135" s="174"/>
    </row>
    <row r="136" spans="26:40">
      <c r="Z136" s="77" t="str">
        <f t="shared" si="18"/>
        <v>1311 Sulfadimidine-Na</v>
      </c>
      <c r="AA136" s="99">
        <v>15</v>
      </c>
      <c r="AB136" s="99">
        <v>1311</v>
      </c>
      <c r="AC136" s="99" t="s">
        <v>190</v>
      </c>
      <c r="AD136" s="99" t="s">
        <v>24</v>
      </c>
      <c r="AE136" t="s">
        <v>178</v>
      </c>
      <c r="AF136"/>
      <c r="AG136" s="101"/>
      <c r="AK136" s="174"/>
    </row>
    <row r="137" spans="26:40">
      <c r="Z137" s="77" t="str">
        <f t="shared" si="18"/>
        <v>1503 Sulfaquinoxaline Natrium</v>
      </c>
      <c r="AA137" s="99">
        <v>14</v>
      </c>
      <c r="AB137" s="99">
        <v>1503</v>
      </c>
      <c r="AC137" s="99" t="s">
        <v>413</v>
      </c>
      <c r="AD137" s="99" t="s">
        <v>414</v>
      </c>
      <c r="AE137" t="s">
        <v>178</v>
      </c>
      <c r="AF137" s="101"/>
      <c r="AG137" s="101"/>
      <c r="AK137" s="174"/>
    </row>
    <row r="138" spans="26:40">
      <c r="Z138" s="77" t="str">
        <f t="shared" si="18"/>
        <v xml:space="preserve">112820 Suramox 1000 mg/g </v>
      </c>
      <c r="AA138" s="99">
        <v>1</v>
      </c>
      <c r="AB138" s="99">
        <v>112820</v>
      </c>
      <c r="AC138" s="99" t="s">
        <v>416</v>
      </c>
      <c r="AD138" s="99" t="s">
        <v>415</v>
      </c>
      <c r="AE138" t="s">
        <v>178</v>
      </c>
      <c r="AF138" s="101"/>
      <c r="AG138"/>
      <c r="AK138" s="174"/>
    </row>
    <row r="139" spans="26:40">
      <c r="Z139" s="77" t="str">
        <f t="shared" si="18"/>
        <v>126319 SURRICOXX 400 mg/ml</v>
      </c>
      <c r="AA139" s="99">
        <v>0</v>
      </c>
      <c r="AB139" s="99">
        <v>126319</v>
      </c>
      <c r="AC139" s="99" t="s">
        <v>547</v>
      </c>
      <c r="AD139" s="99" t="s">
        <v>249</v>
      </c>
      <c r="AE139" s="101" t="s">
        <v>258</v>
      </c>
      <c r="AF139"/>
      <c r="AG139"/>
    </row>
    <row r="140" spans="26:40">
      <c r="Z140" s="77" t="str">
        <f t="shared" si="18"/>
        <v>119661 T.S. Sol 20/100 mg/ml</v>
      </c>
      <c r="AA140" s="100">
        <v>5</v>
      </c>
      <c r="AB140" s="104">
        <v>119661</v>
      </c>
      <c r="AC140" s="101" t="s">
        <v>417</v>
      </c>
      <c r="AD140" s="101" t="s">
        <v>418</v>
      </c>
      <c r="AE140" s="101" t="s">
        <v>178</v>
      </c>
      <c r="AF140" s="101"/>
      <c r="AG140" s="101"/>
    </row>
    <row r="141" spans="26:40">
      <c r="Z141" s="77" t="str">
        <f t="shared" ref="Z141:Z150" si="21">AB141&amp;" "&amp;AC141</f>
        <v>8076 T.S.-Sol</v>
      </c>
      <c r="AA141" s="100">
        <v>7</v>
      </c>
      <c r="AB141" s="104">
        <v>8076</v>
      </c>
      <c r="AC141" s="101" t="s">
        <v>425</v>
      </c>
      <c r="AD141" s="101" t="s">
        <v>418</v>
      </c>
      <c r="AE141" s="101" t="s">
        <v>178</v>
      </c>
      <c r="AF141" s="101"/>
      <c r="AG141"/>
    </row>
    <row r="142" spans="26:40">
      <c r="Z142" s="77" t="str">
        <f t="shared" si="21"/>
        <v>7611 T.S.-Sol 20/100</v>
      </c>
      <c r="AA142">
        <v>5</v>
      </c>
      <c r="AB142" s="99">
        <v>7611</v>
      </c>
      <c r="AC142" t="s">
        <v>201</v>
      </c>
      <c r="AD142" t="s">
        <v>418</v>
      </c>
      <c r="AE142" t="s">
        <v>178</v>
      </c>
      <c r="AF142" s="101"/>
      <c r="AG142" s="101"/>
    </row>
    <row r="143" spans="26:40">
      <c r="Z143" s="77" t="str">
        <f t="shared" si="21"/>
        <v>121032 Tialin 125 mg/ml</v>
      </c>
      <c r="AA143" s="100">
        <v>2</v>
      </c>
      <c r="AB143" s="104">
        <v>121032</v>
      </c>
      <c r="AC143" s="101" t="s">
        <v>440</v>
      </c>
      <c r="AD143" s="101" t="s">
        <v>427</v>
      </c>
      <c r="AE143" s="101" t="s">
        <v>178</v>
      </c>
      <c r="AF143"/>
      <c r="AG143" s="101"/>
    </row>
    <row r="144" spans="26:40">
      <c r="Z144" s="77" t="str">
        <f t="shared" si="21"/>
        <v xml:space="preserve">121033 Tialin 250 mg/ml </v>
      </c>
      <c r="AA144" s="100">
        <v>2</v>
      </c>
      <c r="AB144" s="104">
        <v>121033</v>
      </c>
      <c r="AC144" s="101" t="s">
        <v>441</v>
      </c>
      <c r="AD144" s="101" t="s">
        <v>442</v>
      </c>
      <c r="AE144" s="101" t="s">
        <v>178</v>
      </c>
      <c r="AF144"/>
      <c r="AG144"/>
    </row>
    <row r="145" spans="26:33">
      <c r="Z145" s="77" t="str">
        <f t="shared" si="21"/>
        <v>120440 Tildosin 250 mg/ml</v>
      </c>
      <c r="AA145" s="100">
        <v>12</v>
      </c>
      <c r="AB145" s="104">
        <v>120440</v>
      </c>
      <c r="AC145" s="101" t="s">
        <v>419</v>
      </c>
      <c r="AD145" s="101" t="s">
        <v>420</v>
      </c>
      <c r="AE145" s="101" t="s">
        <v>178</v>
      </c>
      <c r="AF145" s="101"/>
      <c r="AG145" s="101"/>
    </row>
    <row r="146" spans="26:33">
      <c r="Z146" s="77" t="str">
        <f t="shared" si="21"/>
        <v>122531 Tilmicosol 250 mg/ml kippen</v>
      </c>
      <c r="AA146" s="100">
        <v>12</v>
      </c>
      <c r="AB146" s="104">
        <v>122531</v>
      </c>
      <c r="AC146" s="101" t="s">
        <v>499</v>
      </c>
      <c r="AD146" s="101" t="s">
        <v>473</v>
      </c>
      <c r="AE146" s="101" t="s">
        <v>178</v>
      </c>
      <c r="AF146"/>
      <c r="AG146"/>
    </row>
    <row r="147" spans="26:33">
      <c r="Z147" s="77" t="str">
        <f t="shared" si="21"/>
        <v>10560 Tilmovet 250 mg/ml</v>
      </c>
      <c r="AA147" s="99">
        <v>12</v>
      </c>
      <c r="AB147" s="99">
        <v>10560</v>
      </c>
      <c r="AC147" s="99" t="s">
        <v>132</v>
      </c>
      <c r="AD147" s="99" t="s">
        <v>421</v>
      </c>
      <c r="AE147" t="s">
        <v>178</v>
      </c>
      <c r="AF147" s="101"/>
      <c r="AG147" s="101"/>
    </row>
    <row r="148" spans="26:33">
      <c r="Z148" s="77" t="str">
        <f t="shared" si="21"/>
        <v xml:space="preserve">2213 Trim/Sul 80/420 </v>
      </c>
      <c r="AA148" s="99">
        <v>12</v>
      </c>
      <c r="AB148" s="99">
        <v>2213</v>
      </c>
      <c r="AC148" s="99" t="s">
        <v>27</v>
      </c>
      <c r="AD148" s="99" t="s">
        <v>422</v>
      </c>
      <c r="AE148" t="s">
        <v>178</v>
      </c>
      <c r="AF148" s="101"/>
      <c r="AG148" s="101"/>
    </row>
    <row r="149" spans="26:33">
      <c r="Z149" s="77" t="str">
        <f t="shared" si="21"/>
        <v>1810 Trim/Sul 80/420 W.O.</v>
      </c>
      <c r="AA149" s="100">
        <v>10</v>
      </c>
      <c r="AB149" s="104">
        <v>1810</v>
      </c>
      <c r="AC149" s="101" t="s">
        <v>423</v>
      </c>
      <c r="AD149" s="101" t="s">
        <v>424</v>
      </c>
      <c r="AE149" s="101" t="s">
        <v>178</v>
      </c>
      <c r="AF149"/>
      <c r="AG149" s="101"/>
    </row>
    <row r="150" spans="26:33">
      <c r="Z150" s="77" t="str">
        <f t="shared" si="21"/>
        <v xml:space="preserve">117121 Tyawalt 450 mg/g </v>
      </c>
      <c r="AA150" s="100">
        <v>2</v>
      </c>
      <c r="AB150" s="104">
        <v>117121</v>
      </c>
      <c r="AC150" s="101" t="s">
        <v>426</v>
      </c>
      <c r="AD150" s="101" t="s">
        <v>427</v>
      </c>
      <c r="AE150" s="101" t="s">
        <v>178</v>
      </c>
      <c r="AF150" s="101"/>
      <c r="AG150" s="101"/>
    </row>
    <row r="151" spans="26:33">
      <c r="Z151" s="77" t="str">
        <f t="shared" ref="Z151:Z166" si="22">AB151&amp;" "&amp;AC151</f>
        <v>9984 Tylan W.O.</v>
      </c>
      <c r="AA151">
        <v>1</v>
      </c>
      <c r="AB151" s="99">
        <v>9984</v>
      </c>
      <c r="AC151" t="s">
        <v>428</v>
      </c>
      <c r="AD151" s="109" t="s">
        <v>394</v>
      </c>
      <c r="AE151" t="s">
        <v>178</v>
      </c>
      <c r="AF151"/>
      <c r="AG151" s="101"/>
    </row>
    <row r="152" spans="26:33">
      <c r="Z152" s="77" t="str">
        <f t="shared" si="22"/>
        <v>116640 Tylocare puur</v>
      </c>
      <c r="AA152" s="100">
        <v>1</v>
      </c>
      <c r="AB152" s="104">
        <v>116640</v>
      </c>
      <c r="AC152" s="101" t="s">
        <v>429</v>
      </c>
      <c r="AD152" s="101" t="s">
        <v>394</v>
      </c>
      <c r="AE152" s="101" t="s">
        <v>178</v>
      </c>
      <c r="AF152" s="101"/>
      <c r="AG152"/>
    </row>
    <row r="153" spans="26:33">
      <c r="Z153" s="77" t="str">
        <f t="shared" si="22"/>
        <v>107365 Tylocare Puur, 100% w/w granulaat</v>
      </c>
      <c r="AA153" s="100">
        <v>1</v>
      </c>
      <c r="AB153" s="104">
        <v>107365</v>
      </c>
      <c r="AC153" s="101" t="s">
        <v>560</v>
      </c>
      <c r="AD153" s="101" t="s">
        <v>394</v>
      </c>
      <c r="AE153" s="101" t="s">
        <v>178</v>
      </c>
      <c r="AF153" s="101"/>
      <c r="AG153"/>
    </row>
    <row r="154" spans="26:33">
      <c r="Z154" s="77" t="str">
        <f t="shared" si="22"/>
        <v>10213 Tylogran 1000 mg/g</v>
      </c>
      <c r="AA154" s="99">
        <v>1</v>
      </c>
      <c r="AB154" s="99">
        <v>10213</v>
      </c>
      <c r="AC154" s="99" t="s">
        <v>192</v>
      </c>
      <c r="AD154" s="99" t="s">
        <v>47</v>
      </c>
      <c r="AE154" t="s">
        <v>178</v>
      </c>
      <c r="AF154" s="101"/>
      <c r="AG154"/>
    </row>
    <row r="155" spans="26:33">
      <c r="Z155" s="77" t="str">
        <f t="shared" si="22"/>
        <v>5972 Veterinair Norit</v>
      </c>
      <c r="AA155" s="100">
        <v>0</v>
      </c>
      <c r="AB155" s="104">
        <v>5972</v>
      </c>
      <c r="AC155" s="101" t="s">
        <v>432</v>
      </c>
      <c r="AD155" s="101" t="s">
        <v>433</v>
      </c>
      <c r="AE155" s="101" t="s">
        <v>203</v>
      </c>
      <c r="AF155" s="101"/>
      <c r="AG155"/>
    </row>
    <row r="156" spans="26:33">
      <c r="Z156" s="77" t="str">
        <f t="shared" si="22"/>
        <v>101337 Vetmulin 100 mg/g</v>
      </c>
      <c r="AA156" s="100">
        <v>1</v>
      </c>
      <c r="AB156" s="104">
        <v>101337</v>
      </c>
      <c r="AC156" s="101" t="s">
        <v>434</v>
      </c>
      <c r="AD156" s="101" t="s">
        <v>427</v>
      </c>
      <c r="AE156" s="101" t="s">
        <v>178</v>
      </c>
      <c r="AF156" s="101"/>
      <c r="AG156" s="81"/>
    </row>
    <row r="157" spans="26:33">
      <c r="Z157" s="77" t="str">
        <f t="shared" si="22"/>
        <v xml:space="preserve">122040 VETMULIN 125 mg/ml </v>
      </c>
      <c r="AA157" s="100">
        <v>2</v>
      </c>
      <c r="AB157" s="104">
        <v>122040</v>
      </c>
      <c r="AC157" s="101" t="s">
        <v>500</v>
      </c>
      <c r="AD157" s="101" t="s">
        <v>472</v>
      </c>
      <c r="AE157" s="101" t="s">
        <v>178</v>
      </c>
      <c r="AF157"/>
    </row>
    <row r="158" spans="26:33">
      <c r="Z158" s="77" t="str">
        <f t="shared" si="22"/>
        <v>10552 Vetmulin 450 mg/g</v>
      </c>
      <c r="AA158" s="100">
        <v>2</v>
      </c>
      <c r="AB158" s="104">
        <v>10552</v>
      </c>
      <c r="AC158" s="101" t="s">
        <v>435</v>
      </c>
      <c r="AD158" s="101" t="s">
        <v>436</v>
      </c>
      <c r="AE158" s="101" t="s">
        <v>178</v>
      </c>
      <c r="AF158"/>
    </row>
    <row r="159" spans="26:33">
      <c r="Z159" s="77" t="str">
        <f t="shared" si="22"/>
        <v>113710 Toltrapan 25 mg/ml</v>
      </c>
      <c r="AA159" s="100">
        <v>16</v>
      </c>
      <c r="AB159" s="104">
        <v>113710</v>
      </c>
      <c r="AC159" s="101" t="s">
        <v>550</v>
      </c>
      <c r="AD159" s="101" t="s">
        <v>551</v>
      </c>
      <c r="AE159" s="101" t="s">
        <v>552</v>
      </c>
      <c r="AF159"/>
    </row>
    <row r="160" spans="26:33">
      <c r="Z160" s="77" t="str">
        <f t="shared" si="22"/>
        <v>128686 Toltrapan 25 mg/ml</v>
      </c>
      <c r="AA160" s="100">
        <v>16</v>
      </c>
      <c r="AB160" s="104">
        <v>128686</v>
      </c>
      <c r="AC160" s="101" t="s">
        <v>550</v>
      </c>
      <c r="AD160" s="101" t="s">
        <v>551</v>
      </c>
      <c r="AE160" s="101" t="s">
        <v>552</v>
      </c>
      <c r="AF160"/>
      <c r="AG160" s="101"/>
    </row>
    <row r="161" spans="26:32">
      <c r="Z161" s="77" t="str">
        <f t="shared" si="22"/>
        <v>5549 Vitacon extra W.O.</v>
      </c>
      <c r="AA161" s="100">
        <v>0</v>
      </c>
      <c r="AB161" s="104">
        <v>5549</v>
      </c>
      <c r="AC161" s="101" t="s">
        <v>437</v>
      </c>
      <c r="AD161" s="101" t="s">
        <v>438</v>
      </c>
      <c r="AE161" s="101" t="s">
        <v>203</v>
      </c>
      <c r="AF161" s="81"/>
    </row>
    <row r="162" spans="26:32">
      <c r="Z162" s="77" t="str">
        <f t="shared" si="22"/>
        <v>8269 Vitaflash Oral</v>
      </c>
      <c r="AA162" s="100">
        <v>0</v>
      </c>
      <c r="AB162" s="104">
        <v>8269</v>
      </c>
      <c r="AC162" s="101" t="s">
        <v>332</v>
      </c>
      <c r="AD162" s="101" t="s">
        <v>202</v>
      </c>
      <c r="AE162" s="101" t="s">
        <v>203</v>
      </c>
    </row>
    <row r="163" spans="26:32">
      <c r="Z163" s="77" t="str">
        <f t="shared" si="22"/>
        <v>2123 Vitamine E Oraal</v>
      </c>
      <c r="AA163">
        <v>0</v>
      </c>
      <c r="AB163" s="99">
        <v>2123</v>
      </c>
      <c r="AC163" t="s">
        <v>245</v>
      </c>
      <c r="AD163" t="s">
        <v>246</v>
      </c>
      <c r="AE163" t="s">
        <v>203</v>
      </c>
    </row>
    <row r="164" spans="26:32">
      <c r="Z164" s="77" t="str">
        <f t="shared" si="22"/>
        <v>5606 Vitaminsol Multi</v>
      </c>
      <c r="AA164">
        <v>0</v>
      </c>
      <c r="AB164" s="99">
        <v>5606</v>
      </c>
      <c r="AC164" t="s">
        <v>446</v>
      </c>
      <c r="AD164" t="s">
        <v>202</v>
      </c>
      <c r="AE164" t="s">
        <v>203</v>
      </c>
    </row>
    <row r="165" spans="26:32">
      <c r="Z165" s="77" t="str">
        <f t="shared" si="22"/>
        <v>4147 Vitasol Multi</v>
      </c>
      <c r="AA165">
        <v>0</v>
      </c>
      <c r="AB165" s="99">
        <v>4147</v>
      </c>
      <c r="AC165" t="s">
        <v>447</v>
      </c>
      <c r="AD165" s="99" t="s">
        <v>202</v>
      </c>
      <c r="AE165" t="s">
        <v>203</v>
      </c>
      <c r="AF165" s="101"/>
    </row>
    <row r="166" spans="26:32">
      <c r="Z166" s="77" t="str">
        <f t="shared" si="22"/>
        <v>4139 VITASOL-C 100%</v>
      </c>
      <c r="AA166">
        <v>0</v>
      </c>
      <c r="AB166" s="99">
        <v>4139</v>
      </c>
      <c r="AC166" t="s">
        <v>204</v>
      </c>
      <c r="AD166" s="99" t="s">
        <v>231</v>
      </c>
      <c r="AE166" t="s">
        <v>203</v>
      </c>
    </row>
    <row r="175" spans="26:32" ht="13.5" customHeight="1"/>
    <row r="178" spans="29:30" ht="13.5" customHeight="1"/>
    <row r="179" spans="29:30">
      <c r="AD179" s="179">
        <v>7</v>
      </c>
    </row>
    <row r="187" spans="29:30">
      <c r="AC187" s="179"/>
    </row>
  </sheetData>
  <sheetProtection selectLockedCells="1"/>
  <sortState xmlns:xlrd2="http://schemas.microsoft.com/office/spreadsheetml/2017/richdata2" ref="AI3:AM46">
    <sortCondition ref="AI3:AI46"/>
  </sortState>
  <dataConsolidate/>
  <mergeCells count="92">
    <mergeCell ref="G51:H51"/>
    <mergeCell ref="C40:F40"/>
    <mergeCell ref="C41:F41"/>
    <mergeCell ref="A42:B42"/>
    <mergeCell ref="C42:F42"/>
    <mergeCell ref="A43:B43"/>
    <mergeCell ref="C43:F43"/>
    <mergeCell ref="A48:B48"/>
    <mergeCell ref="C48:F48"/>
    <mergeCell ref="G48:H48"/>
    <mergeCell ref="A49:B49"/>
    <mergeCell ref="C49:F49"/>
    <mergeCell ref="A44:B44"/>
    <mergeCell ref="C44:F44"/>
    <mergeCell ref="G50:H50"/>
    <mergeCell ref="G49:H49"/>
    <mergeCell ref="C33:F33"/>
    <mergeCell ref="C34:F34"/>
    <mergeCell ref="A41:B41"/>
    <mergeCell ref="A51:B51"/>
    <mergeCell ref="C51:F51"/>
    <mergeCell ref="C47:F47"/>
    <mergeCell ref="A40:B40"/>
    <mergeCell ref="A50:B50"/>
    <mergeCell ref="C50:F50"/>
    <mergeCell ref="A35:B35"/>
    <mergeCell ref="C35:F35"/>
    <mergeCell ref="C39:F39"/>
    <mergeCell ref="A36:B36"/>
    <mergeCell ref="C36:F36"/>
    <mergeCell ref="J70:K70"/>
    <mergeCell ref="A52:B52"/>
    <mergeCell ref="J66:K66"/>
    <mergeCell ref="J65:K65"/>
    <mergeCell ref="C52:F52"/>
    <mergeCell ref="A56:K56"/>
    <mergeCell ref="I69:K69"/>
    <mergeCell ref="J61:K61"/>
    <mergeCell ref="J60:K60"/>
    <mergeCell ref="I62:K62"/>
    <mergeCell ref="B57:H58"/>
    <mergeCell ref="A55:J55"/>
    <mergeCell ref="A54:B54"/>
    <mergeCell ref="C54:G54"/>
    <mergeCell ref="G52:H52"/>
    <mergeCell ref="K77:K78"/>
    <mergeCell ref="I72:K72"/>
    <mergeCell ref="A73:H73"/>
    <mergeCell ref="J76:K76"/>
    <mergeCell ref="I75:K75"/>
    <mergeCell ref="B78:G78"/>
    <mergeCell ref="B71:G72"/>
    <mergeCell ref="J12:K12"/>
    <mergeCell ref="J14:K14"/>
    <mergeCell ref="B6:D6"/>
    <mergeCell ref="E6:F6"/>
    <mergeCell ref="B7:F7"/>
    <mergeCell ref="B13:F13"/>
    <mergeCell ref="B14:F14"/>
    <mergeCell ref="D11:F11"/>
    <mergeCell ref="J13:K13"/>
    <mergeCell ref="B10:F10"/>
    <mergeCell ref="B9:C9"/>
    <mergeCell ref="D9:F9"/>
    <mergeCell ref="J9:K9"/>
    <mergeCell ref="J2:K2"/>
    <mergeCell ref="J3:K3"/>
    <mergeCell ref="B4:K4"/>
    <mergeCell ref="J7:K7"/>
    <mergeCell ref="J8:K8"/>
    <mergeCell ref="B8:F8"/>
    <mergeCell ref="B16:F16"/>
    <mergeCell ref="B20:F20"/>
    <mergeCell ref="B19:F19"/>
    <mergeCell ref="B15:F15"/>
    <mergeCell ref="H19:J19"/>
    <mergeCell ref="J26:K26"/>
    <mergeCell ref="B21:F21"/>
    <mergeCell ref="A32:B32"/>
    <mergeCell ref="A34:B34"/>
    <mergeCell ref="A31:B31"/>
    <mergeCell ref="A33:B33"/>
    <mergeCell ref="B25:F25"/>
    <mergeCell ref="C29:F29"/>
    <mergeCell ref="A28:D28"/>
    <mergeCell ref="B27:C27"/>
    <mergeCell ref="D27:F27"/>
    <mergeCell ref="H24:K24"/>
    <mergeCell ref="B26:F26"/>
    <mergeCell ref="G23:J23"/>
    <mergeCell ref="C31:F31"/>
    <mergeCell ref="C32:F32"/>
  </mergeCells>
  <phoneticPr fontId="0" type="noConversion"/>
  <conditionalFormatting sqref="AB1">
    <cfRule type="uniqueValues" dxfId="28" priority="29"/>
  </conditionalFormatting>
  <conditionalFormatting sqref="AB25:AB30 AB6:AB7">
    <cfRule type="uniqueValues" dxfId="27" priority="257"/>
  </conditionalFormatting>
  <conditionalFormatting sqref="AB170:AB1048576 AB1:AB2 AB4:AB86 AB88:AB166">
    <cfRule type="duplicateValues" dxfId="26" priority="192"/>
  </conditionalFormatting>
  <conditionalFormatting sqref="AK121:AK1048576 AB170:AB1048576 AB1:AB2 AK1:AK15 AK107:AK114 AK118:AK119 AB4:AB86 AK17:AK23 AB88:AB166 AK25:AK105">
    <cfRule type="duplicateValues" dxfId="25" priority="283"/>
    <cfRule type="duplicateValues" dxfId="24" priority="293"/>
    <cfRule type="uniqueValues" dxfId="23" priority="303"/>
  </conditionalFormatting>
  <conditionalFormatting sqref="AL117:AM117 AB170:AE1048576 AI121:AK1048576 AG160:AG1048576 AF165:AF1048576 AB1:AK2 AF3:AK4 AF5:AH11 AF12:AG32 AG33:AG156 AF33:AF161 AH12:AH1048576 AI16:AJ16 AI120:AJ120 AI107:AK114 AI118:AK119 AI115:AI116 AI24:AJ24 AB4:AE86 AI17:AK23 AI5:AK15 AD87:AE87 AB88:AE166 AI25:AK105">
    <cfRule type="duplicateValues" dxfId="22" priority="258"/>
  </conditionalFormatting>
  <conditionalFormatting sqref="AI106:AK106">
    <cfRule type="duplicateValues" dxfId="21" priority="1"/>
  </conditionalFormatting>
  <conditionalFormatting sqref="AK1">
    <cfRule type="uniqueValues" dxfId="20" priority="27"/>
  </conditionalFormatting>
  <conditionalFormatting sqref="AK13">
    <cfRule type="duplicateValues" dxfId="19" priority="218"/>
  </conditionalFormatting>
  <conditionalFormatting sqref="AK106">
    <cfRule type="duplicateValues" dxfId="18" priority="2"/>
    <cfRule type="duplicateValues" dxfId="17" priority="3"/>
    <cfRule type="uniqueValues" dxfId="16" priority="4"/>
  </conditionalFormatting>
  <conditionalFormatting sqref="AK120">
    <cfRule type="duplicateValues" dxfId="15" priority="5"/>
    <cfRule type="duplicateValues" dxfId="14" priority="6"/>
    <cfRule type="duplicateValues" dxfId="13" priority="7"/>
    <cfRule type="uniqueValues" dxfId="12" priority="8"/>
  </conditionalFormatting>
  <conditionalFormatting sqref="AL125:AL128">
    <cfRule type="duplicateValues" dxfId="11" priority="17"/>
    <cfRule type="duplicateValues" dxfId="10" priority="18"/>
    <cfRule type="duplicateValues" dxfId="9" priority="19"/>
    <cfRule type="uniqueValues" dxfId="8" priority="20"/>
  </conditionalFormatting>
  <conditionalFormatting sqref="AM125:AM128">
    <cfRule type="duplicateValues" dxfId="7" priority="13"/>
    <cfRule type="duplicateValues" dxfId="6" priority="14"/>
    <cfRule type="duplicateValues" dxfId="5" priority="15"/>
    <cfRule type="uniqueValues" dxfId="4" priority="16"/>
  </conditionalFormatting>
  <conditionalFormatting sqref="AN129:AN132">
    <cfRule type="duplicateValues" dxfId="3" priority="9"/>
    <cfRule type="duplicateValues" dxfId="2" priority="10"/>
    <cfRule type="duplicateValues" dxfId="1" priority="11"/>
    <cfRule type="uniqueValues" dxfId="0" priority="12"/>
  </conditionalFormatting>
  <dataValidations count="16">
    <dataValidation type="list" allowBlank="1" showInputMessage="1" showErrorMessage="1" sqref="C31:F34" xr:uid="{00000000-0002-0000-0000-000000000000}">
      <formula1>$R$2:$R$21</formula1>
    </dataValidation>
    <dataValidation type="list" allowBlank="1" showInputMessage="1" showErrorMessage="1" sqref="A40:B43" xr:uid="{00000000-0002-0000-0000-000001000000}">
      <formula1>$W$2:$W$7</formula1>
    </dataValidation>
    <dataValidation type="list" allowBlank="1" showInputMessage="1" showErrorMessage="1" sqref="A48:B51" xr:uid="{00000000-0002-0000-0000-000002000000}">
      <formula1>$AG$2:$AG$15</formula1>
    </dataValidation>
    <dataValidation type="list" allowBlank="1" showInputMessage="1" showErrorMessage="1" sqref="A31:B34" xr:uid="{00000000-0002-0000-0000-000004000000}">
      <formula1>$P$2:$P$5</formula1>
    </dataValidation>
    <dataValidation type="date" allowBlank="1" showInputMessage="1" showErrorMessage="1" sqref="J35:J36" xr:uid="{00000000-0002-0000-0000-000005000000}">
      <formula1>#REF!</formula1>
      <formula2>42369</formula2>
    </dataValidation>
    <dataValidation type="date" allowBlank="1" showInputMessage="1" showErrorMessage="1" error="Vul een geldige datum in; de einddatum kan niet vóór de begindatum liggen." sqref="I40:I44 I31:I36" xr:uid="{00000000-0002-0000-0000-000006000000}">
      <formula1>H31</formula1>
      <formula2>46022</formula2>
    </dataValidation>
    <dataValidation type="date" allowBlank="1" showInputMessage="1" showErrorMessage="1" error="Vul een geldige datum in; de einddatum kan niet vóór de begindatum liggen." sqref="H31:H36 H40:H44" xr:uid="{00000000-0002-0000-0000-000007000000}">
      <formula1>39083</formula1>
      <formula2>I31</formula2>
    </dataValidation>
    <dataValidation type="textLength" showInputMessage="1" showErrorMessage="1" error="Vul hier de gevraagde gegegevens in." sqref="B7:B9 D8:D9 E8:F8 C8" xr:uid="{00000000-0002-0000-0000-000008000000}">
      <formula1>1</formula1>
      <formula2>100</formula2>
    </dataValidation>
    <dataValidation type="list" allowBlank="1" showInputMessage="1" showErrorMessage="1" error="Geef aan of het koppel op hakdermatitis gemonitord moet worden." sqref="K23" xr:uid="{00000000-0002-0000-0000-000009000000}">
      <formula1>$L$17:$L$18</formula1>
    </dataValidation>
    <dataValidation allowBlank="1" showInputMessage="1" showErrorMessage="1" prompt="Registratienr. buitenlandse bedrijven" sqref="E6" xr:uid="{00000000-0002-0000-0000-00000A000000}"/>
    <dataValidation type="whole" allowBlank="1" showInputMessage="1" showErrorMessage="1" errorTitle="KIP-registratienummer" error="U moet hier uw KIP-registratienummer invullen" promptTitle="Voer uw KIP-registratienr. in." prompt="Buitenlandse bedrijven noteren hun registratienummer in het gele veld hiernaast._x000a_" sqref="B6" xr:uid="{00000000-0002-0000-0000-00000B000000}">
      <formula1>100</formula1>
      <formula2>9999999</formula2>
    </dataValidation>
    <dataValidation type="list" showDropDown="1" showInputMessage="1" showErrorMessage="1" sqref="AI2:AI6 L1:L171 AN8:AN32" xr:uid="{00000000-0002-0000-0000-00000C000000}">
      <formula1>"A1..AQ171"</formula1>
    </dataValidation>
    <dataValidation errorStyle="warning" allowBlank="1" showInputMessage="1" showErrorMessage="1" sqref="G32" xr:uid="{681A578D-1A33-438A-A76A-775B592C194D}"/>
    <dataValidation type="list" allowBlank="1" showInputMessage="1" showErrorMessage="1" sqref="G48:H52" xr:uid="{00000000-0002-0000-0000-000003000000}">
      <formula1>$AP$2:$AP$9</formula1>
    </dataValidation>
    <dataValidation type="list" allowBlank="1" showInputMessage="1" showErrorMessage="1" sqref="C40:F43" xr:uid="{00000000-0002-0000-0000-00000E000000}">
      <formula1>$Z$2:$Z$183</formula1>
    </dataValidation>
    <dataValidation type="list" allowBlank="1" showInputMessage="1" showErrorMessage="1" sqref="C48:F51" xr:uid="{00000000-0002-0000-0000-00000D000000}">
      <formula1>$AI$2:$AI$141</formula1>
    </dataValidation>
  </dataValidations>
  <hyperlinks>
    <hyperlink ref="AL120" r:id="rId1" display="https://www.diergeneesmiddeleninformatiebank.nl/ords/f?p=111:3::NEWRVG:NO::P0_DOMAIN,P0_LANG,P3_RVG1:V,NL,126259" xr:uid="{00000000-0004-0000-0000-000000000000}"/>
  </hyperlinks>
  <pageMargins left="0.57999999999999996" right="0.24" top="0.23" bottom="0.5" header="0.23" footer="0.5"/>
  <pageSetup paperSize="9" scale="74"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6215" r:id="rId5" name="Check Box 71">
              <controlPr locked="0" defaultSize="0" autoFill="0" autoLine="0" autoPict="0">
                <anchor moveWithCells="1">
                  <from>
                    <xdr:col>0</xdr:col>
                    <xdr:colOff>0</xdr:colOff>
                    <xdr:row>68</xdr:row>
                    <xdr:rowOff>28575</xdr:rowOff>
                  </from>
                  <to>
                    <xdr:col>3</xdr:col>
                    <xdr:colOff>57150</xdr:colOff>
                    <xdr:row>69</xdr:row>
                    <xdr:rowOff>85725</xdr:rowOff>
                  </to>
                </anchor>
              </controlPr>
            </control>
          </mc:Choice>
        </mc:AlternateContent>
        <mc:AlternateContent xmlns:mc="http://schemas.openxmlformats.org/markup-compatibility/2006">
          <mc:Choice Requires="x14">
            <control shapeId="6216" r:id="rId6" name="Check Box 72">
              <controlPr locked="0" defaultSize="0" autoFill="0" autoLine="0" autoPict="0">
                <anchor moveWithCells="1">
                  <from>
                    <xdr:col>0</xdr:col>
                    <xdr:colOff>0</xdr:colOff>
                    <xdr:row>69</xdr:row>
                    <xdr:rowOff>161925</xdr:rowOff>
                  </from>
                  <to>
                    <xdr:col>0</xdr:col>
                    <xdr:colOff>971550</xdr:colOff>
                    <xdr:row>71</xdr:row>
                    <xdr:rowOff>57150</xdr:rowOff>
                  </to>
                </anchor>
              </controlPr>
            </control>
          </mc:Choice>
        </mc:AlternateContent>
        <mc:AlternateContent xmlns:mc="http://schemas.openxmlformats.org/markup-compatibility/2006">
          <mc:Choice Requires="x14">
            <control shapeId="6217" r:id="rId7" name="Check Box 73">
              <controlPr locked="0" defaultSize="0" autoFill="0" autoLine="0" autoPict="0">
                <anchor moveWithCells="1">
                  <from>
                    <xdr:col>0</xdr:col>
                    <xdr:colOff>0</xdr:colOff>
                    <xdr:row>76</xdr:row>
                    <xdr:rowOff>0</xdr:rowOff>
                  </from>
                  <to>
                    <xdr:col>0</xdr:col>
                    <xdr:colOff>962025</xdr:colOff>
                    <xdr:row>77</xdr:row>
                    <xdr:rowOff>38100</xdr:rowOff>
                  </to>
                </anchor>
              </controlPr>
            </control>
          </mc:Choice>
        </mc:AlternateContent>
        <mc:AlternateContent xmlns:mc="http://schemas.openxmlformats.org/markup-compatibility/2006">
          <mc:Choice Requires="x14">
            <control shapeId="6218" r:id="rId8" name="Check Box 74">
              <controlPr locked="0" defaultSize="0" autoFill="0" autoLine="0" autoPict="0" altText="opmerkingen:">
                <anchor moveWithCells="1">
                  <from>
                    <xdr:col>0</xdr:col>
                    <xdr:colOff>0</xdr:colOff>
                    <xdr:row>76</xdr:row>
                    <xdr:rowOff>123825</xdr:rowOff>
                  </from>
                  <to>
                    <xdr:col>0</xdr:col>
                    <xdr:colOff>990600</xdr:colOff>
                    <xdr:row>78</xdr:row>
                    <xdr:rowOff>0</xdr:rowOff>
                  </to>
                </anchor>
              </controlPr>
            </control>
          </mc:Choice>
        </mc:AlternateContent>
        <mc:AlternateContent xmlns:mc="http://schemas.openxmlformats.org/markup-compatibility/2006">
          <mc:Choice Requires="x14">
            <control shapeId="6219" r:id="rId9" name="Check Box 75">
              <controlPr locked="0" defaultSize="0" autoFill="0" autoLine="0" autoPict="0">
                <anchor moveWithCells="1">
                  <from>
                    <xdr:col>0</xdr:col>
                    <xdr:colOff>0</xdr:colOff>
                    <xdr:row>75</xdr:row>
                    <xdr:rowOff>28575</xdr:rowOff>
                  </from>
                  <to>
                    <xdr:col>1</xdr:col>
                    <xdr:colOff>0</xdr:colOff>
                    <xdr:row>76</xdr:row>
                    <xdr:rowOff>85725</xdr:rowOff>
                  </to>
                </anchor>
              </controlPr>
            </control>
          </mc:Choice>
        </mc:AlternateContent>
        <mc:AlternateContent xmlns:mc="http://schemas.openxmlformats.org/markup-compatibility/2006">
          <mc:Choice Requires="x14">
            <control shapeId="6251" r:id="rId10" name="Check Box 107">
              <controlPr locked="0" defaultSize="0" autoFill="0" autoLine="0" autoPict="0">
                <anchor moveWithCells="1">
                  <from>
                    <xdr:col>0</xdr:col>
                    <xdr:colOff>0</xdr:colOff>
                    <xdr:row>67</xdr:row>
                    <xdr:rowOff>19050</xdr:rowOff>
                  </from>
                  <to>
                    <xdr:col>3</xdr:col>
                    <xdr:colOff>57150</xdr:colOff>
                    <xdr:row>68</xdr:row>
                    <xdr:rowOff>76200</xdr:rowOff>
                  </to>
                </anchor>
              </controlPr>
            </control>
          </mc:Choice>
        </mc:AlternateContent>
        <mc:AlternateContent xmlns:mc="http://schemas.openxmlformats.org/markup-compatibility/2006">
          <mc:Choice Requires="x14">
            <control shapeId="6295" r:id="rId11" name="Check Box 151">
              <controlPr locked="0" defaultSize="0" autoFill="0" autoLine="0" autoPict="0">
                <anchor moveWithCells="1">
                  <from>
                    <xdr:col>0</xdr:col>
                    <xdr:colOff>0</xdr:colOff>
                    <xdr:row>53</xdr:row>
                    <xdr:rowOff>190500</xdr:rowOff>
                  </from>
                  <to>
                    <xdr:col>1</xdr:col>
                    <xdr:colOff>371475</xdr:colOff>
                    <xdr:row>55</xdr:row>
                    <xdr:rowOff>9525</xdr:rowOff>
                  </to>
                </anchor>
              </controlPr>
            </control>
          </mc:Choice>
        </mc:AlternateContent>
        <mc:AlternateContent xmlns:mc="http://schemas.openxmlformats.org/markup-compatibility/2006">
          <mc:Choice Requires="x14">
            <control shapeId="6297" r:id="rId12" name="Check Box 153">
              <controlPr locked="0" defaultSize="0" autoFill="0" autoLine="0" autoPict="0">
                <anchor moveWithCells="1">
                  <from>
                    <xdr:col>8</xdr:col>
                    <xdr:colOff>600075</xdr:colOff>
                    <xdr:row>53</xdr:row>
                    <xdr:rowOff>180975</xdr:rowOff>
                  </from>
                  <to>
                    <xdr:col>9</xdr:col>
                    <xdr:colOff>1114425</xdr:colOff>
                    <xdr:row>55</xdr:row>
                    <xdr:rowOff>0</xdr:rowOff>
                  </to>
                </anchor>
              </controlPr>
            </control>
          </mc:Choice>
        </mc:AlternateContent>
        <mc:AlternateContent xmlns:mc="http://schemas.openxmlformats.org/markup-compatibility/2006">
          <mc:Choice Requires="x14">
            <control shapeId="6305" r:id="rId13" name="Check Box 161">
              <controlPr locked="0" defaultSize="0" autoFill="0" autoLine="0" autoPict="0">
                <anchor moveWithCells="1">
                  <from>
                    <xdr:col>0</xdr:col>
                    <xdr:colOff>0</xdr:colOff>
                    <xdr:row>68</xdr:row>
                    <xdr:rowOff>28575</xdr:rowOff>
                  </from>
                  <to>
                    <xdr:col>3</xdr:col>
                    <xdr:colOff>57150</xdr:colOff>
                    <xdr:row>69</xdr:row>
                    <xdr:rowOff>85725</xdr:rowOff>
                  </to>
                </anchor>
              </controlPr>
            </control>
          </mc:Choice>
        </mc:AlternateContent>
        <mc:AlternateContent xmlns:mc="http://schemas.openxmlformats.org/markup-compatibility/2006">
          <mc:Choice Requires="x14">
            <control shapeId="6306" r:id="rId14" name="Check Box 162">
              <controlPr locked="0" defaultSize="0" autoFill="0" autoLine="0" autoPict="0">
                <anchor moveWithCells="1">
                  <from>
                    <xdr:col>0</xdr:col>
                    <xdr:colOff>0</xdr:colOff>
                    <xdr:row>69</xdr:row>
                    <xdr:rowOff>161925</xdr:rowOff>
                  </from>
                  <to>
                    <xdr:col>0</xdr:col>
                    <xdr:colOff>971550</xdr:colOff>
                    <xdr:row>71</xdr:row>
                    <xdr:rowOff>57150</xdr:rowOff>
                  </to>
                </anchor>
              </controlPr>
            </control>
          </mc:Choice>
        </mc:AlternateContent>
        <mc:AlternateContent xmlns:mc="http://schemas.openxmlformats.org/markup-compatibility/2006">
          <mc:Choice Requires="x14">
            <control shapeId="6307" r:id="rId15" name="Check Box 163">
              <controlPr locked="0" defaultSize="0" autoFill="0" autoLine="0" autoPict="0">
                <anchor moveWithCells="1">
                  <from>
                    <xdr:col>0</xdr:col>
                    <xdr:colOff>0</xdr:colOff>
                    <xdr:row>76</xdr:row>
                    <xdr:rowOff>0</xdr:rowOff>
                  </from>
                  <to>
                    <xdr:col>0</xdr:col>
                    <xdr:colOff>962025</xdr:colOff>
                    <xdr:row>77</xdr:row>
                    <xdr:rowOff>38100</xdr:rowOff>
                  </to>
                </anchor>
              </controlPr>
            </control>
          </mc:Choice>
        </mc:AlternateContent>
        <mc:AlternateContent xmlns:mc="http://schemas.openxmlformats.org/markup-compatibility/2006">
          <mc:Choice Requires="x14">
            <control shapeId="6308" r:id="rId16" name="Check Box 164">
              <controlPr locked="0" defaultSize="0" autoFill="0" autoLine="0" autoPict="0" altText="opmerkingen:">
                <anchor moveWithCells="1">
                  <from>
                    <xdr:col>0</xdr:col>
                    <xdr:colOff>0</xdr:colOff>
                    <xdr:row>76</xdr:row>
                    <xdr:rowOff>123825</xdr:rowOff>
                  </from>
                  <to>
                    <xdr:col>0</xdr:col>
                    <xdr:colOff>990600</xdr:colOff>
                    <xdr:row>78</xdr:row>
                    <xdr:rowOff>0</xdr:rowOff>
                  </to>
                </anchor>
              </controlPr>
            </control>
          </mc:Choice>
        </mc:AlternateContent>
        <mc:AlternateContent xmlns:mc="http://schemas.openxmlformats.org/markup-compatibility/2006">
          <mc:Choice Requires="x14">
            <control shapeId="6309" r:id="rId17" name="Check Box 165">
              <controlPr locked="0" defaultSize="0" autoFill="0" autoLine="0" autoPict="0">
                <anchor moveWithCells="1">
                  <from>
                    <xdr:col>0</xdr:col>
                    <xdr:colOff>0</xdr:colOff>
                    <xdr:row>75</xdr:row>
                    <xdr:rowOff>28575</xdr:rowOff>
                  </from>
                  <to>
                    <xdr:col>1</xdr:col>
                    <xdr:colOff>0</xdr:colOff>
                    <xdr:row>76</xdr:row>
                    <xdr:rowOff>85725</xdr:rowOff>
                  </to>
                </anchor>
              </controlPr>
            </control>
          </mc:Choice>
        </mc:AlternateContent>
        <mc:AlternateContent xmlns:mc="http://schemas.openxmlformats.org/markup-compatibility/2006">
          <mc:Choice Requires="x14">
            <control shapeId="6310" r:id="rId18" name="Check Box 166">
              <controlPr locked="0" defaultSize="0" autoFill="0" autoLine="0" autoPict="0">
                <anchor moveWithCells="1">
                  <from>
                    <xdr:col>0</xdr:col>
                    <xdr:colOff>0</xdr:colOff>
                    <xdr:row>67</xdr:row>
                    <xdr:rowOff>19050</xdr:rowOff>
                  </from>
                  <to>
                    <xdr:col>3</xdr:col>
                    <xdr:colOff>57150</xdr:colOff>
                    <xdr:row>68</xdr:row>
                    <xdr:rowOff>76200</xdr:rowOff>
                  </to>
                </anchor>
              </controlPr>
            </control>
          </mc:Choice>
        </mc:AlternateContent>
        <mc:AlternateContent xmlns:mc="http://schemas.openxmlformats.org/markup-compatibility/2006">
          <mc:Choice Requires="x14">
            <control shapeId="6311" r:id="rId19" name="Check Box 167">
              <controlPr locked="0" defaultSize="0" autoFill="0" autoLine="0" autoPict="0">
                <anchor moveWithCells="1">
                  <from>
                    <xdr:col>0</xdr:col>
                    <xdr:colOff>0</xdr:colOff>
                    <xdr:row>53</xdr:row>
                    <xdr:rowOff>190500</xdr:rowOff>
                  </from>
                  <to>
                    <xdr:col>1</xdr:col>
                    <xdr:colOff>371475</xdr:colOff>
                    <xdr:row>55</xdr:row>
                    <xdr:rowOff>9525</xdr:rowOff>
                  </to>
                </anchor>
              </controlPr>
            </control>
          </mc:Choice>
        </mc:AlternateContent>
        <mc:AlternateContent xmlns:mc="http://schemas.openxmlformats.org/markup-compatibility/2006">
          <mc:Choice Requires="x14">
            <control shapeId="6312" r:id="rId20" name="Check Box 168">
              <controlPr locked="0" defaultSize="0" autoFill="0" autoLine="0" autoPict="0">
                <anchor moveWithCells="1">
                  <from>
                    <xdr:col>5</xdr:col>
                    <xdr:colOff>419100</xdr:colOff>
                    <xdr:row>53</xdr:row>
                    <xdr:rowOff>180975</xdr:rowOff>
                  </from>
                  <to>
                    <xdr:col>8</xdr:col>
                    <xdr:colOff>266700</xdr:colOff>
                    <xdr:row>55</xdr:row>
                    <xdr:rowOff>0</xdr:rowOff>
                  </to>
                </anchor>
              </controlPr>
            </control>
          </mc:Choice>
        </mc:AlternateContent>
        <mc:AlternateContent xmlns:mc="http://schemas.openxmlformats.org/markup-compatibility/2006">
          <mc:Choice Requires="x14">
            <control shapeId="6329" r:id="rId21" name="Check Box 185">
              <controlPr locked="0" defaultSize="0" autoFill="0" autoLine="0" autoPict="0">
                <anchor moveWithCells="1">
                  <from>
                    <xdr:col>1</xdr:col>
                    <xdr:colOff>600075</xdr:colOff>
                    <xdr:row>54</xdr:row>
                    <xdr:rowOff>38100</xdr:rowOff>
                  </from>
                  <to>
                    <xdr:col>6</xdr:col>
                    <xdr:colOff>0</xdr:colOff>
                    <xdr:row>54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0"/>
  <dimension ref="A1:A67"/>
  <sheetViews>
    <sheetView showGridLines="0" topLeftCell="A8" workbookViewId="0">
      <selection activeCell="E4" sqref="E4:E5"/>
    </sheetView>
  </sheetViews>
  <sheetFormatPr defaultRowHeight="12.75"/>
  <cols>
    <col min="1" max="1" width="85.85546875" customWidth="1"/>
  </cols>
  <sheetData>
    <row r="1" spans="1:1">
      <c r="A1" s="4" t="s">
        <v>185</v>
      </c>
    </row>
    <row r="2" spans="1:1">
      <c r="A2" s="4"/>
    </row>
    <row r="3" spans="1:1" ht="140.25">
      <c r="A3" s="67" t="s">
        <v>541</v>
      </c>
    </row>
    <row r="4" spans="1:1">
      <c r="A4" s="67"/>
    </row>
    <row r="5" spans="1:1" ht="63.75">
      <c r="A5" s="73" t="s">
        <v>213</v>
      </c>
    </row>
    <row r="6" spans="1:1" ht="51">
      <c r="A6" s="9" t="s">
        <v>211</v>
      </c>
    </row>
    <row r="7" spans="1:1" ht="25.5">
      <c r="A7" s="9" t="s">
        <v>156</v>
      </c>
    </row>
    <row r="8" spans="1:1" ht="78.75" customHeight="1">
      <c r="A8" s="9" t="s">
        <v>214</v>
      </c>
    </row>
    <row r="9" spans="1:1">
      <c r="A9" s="9"/>
    </row>
    <row r="10" spans="1:1" ht="25.5">
      <c r="A10" s="9" t="s">
        <v>186</v>
      </c>
    </row>
    <row r="11" spans="1:1" ht="51">
      <c r="A11" s="9" t="s">
        <v>187</v>
      </c>
    </row>
    <row r="12" spans="1:1" ht="38.25">
      <c r="A12" s="9" t="s">
        <v>167</v>
      </c>
    </row>
    <row r="13" spans="1:1" ht="38.25">
      <c r="A13" s="9" t="s">
        <v>188</v>
      </c>
    </row>
    <row r="14" spans="1:1" ht="38.25">
      <c r="A14" s="9" t="s">
        <v>210</v>
      </c>
    </row>
    <row r="15" spans="1:1" ht="102">
      <c r="A15" s="82" t="s">
        <v>452</v>
      </c>
    </row>
    <row r="16" spans="1:1" ht="26.25" customHeight="1">
      <c r="A16" s="66">
        <f>formulier!A78</f>
        <v>0</v>
      </c>
    </row>
    <row r="17" spans="1:1">
      <c r="A17" s="10"/>
    </row>
    <row r="18" spans="1:1">
      <c r="A18" s="6"/>
    </row>
    <row r="47" spans="1:1" ht="14.25">
      <c r="A47" s="7"/>
    </row>
    <row r="48" spans="1:1" ht="14.25">
      <c r="A48" s="8"/>
    </row>
    <row r="49" spans="1:1" ht="14.25">
      <c r="A49" s="8"/>
    </row>
    <row r="50" spans="1:1" ht="14.25">
      <c r="A50" s="8"/>
    </row>
    <row r="51" spans="1:1" ht="14.25">
      <c r="A51" s="8"/>
    </row>
    <row r="53" spans="1:1" ht="14.25">
      <c r="A53" s="8"/>
    </row>
    <row r="54" spans="1:1" ht="14.25">
      <c r="A54" s="8"/>
    </row>
    <row r="55" spans="1:1" ht="14.25">
      <c r="A55" s="8"/>
    </row>
    <row r="56" spans="1:1" ht="14.25">
      <c r="A56" s="8"/>
    </row>
    <row r="57" spans="1:1" ht="14.25">
      <c r="A57" s="8"/>
    </row>
    <row r="59" spans="1:1" ht="14.25">
      <c r="A59" s="8"/>
    </row>
    <row r="60" spans="1:1" ht="14.25">
      <c r="A60" s="8"/>
    </row>
    <row r="61" spans="1:1" ht="14.25">
      <c r="A61" s="8"/>
    </row>
    <row r="63" spans="1:1" ht="14.25">
      <c r="A63" s="8"/>
    </row>
    <row r="65" spans="1:1" ht="14.25">
      <c r="A65" s="8"/>
    </row>
    <row r="67" spans="1:1" ht="14.25">
      <c r="A67" s="8"/>
    </row>
  </sheetData>
  <sheetProtection selectLockedCells="1" selectUnlockedCells="1"/>
  <phoneticPr fontId="0"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f02468-f7f0-4b69-83ae-60bb7265c702">
      <Terms xmlns="http://schemas.microsoft.com/office/infopath/2007/PartnerControls"/>
    </lcf76f155ced4ddcb4097134ff3c332f>
    <TaxCatchAll xmlns="d742e78e-1692-4be3-a3ad-7acc55763cc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DE8C2DEA12BA4291489A133890FFED" ma:contentTypeVersion="15" ma:contentTypeDescription="Create a new document." ma:contentTypeScope="" ma:versionID="ada2df0c9027d88c5c06b081652c3b88">
  <xsd:schema xmlns:xsd="http://www.w3.org/2001/XMLSchema" xmlns:xs="http://www.w3.org/2001/XMLSchema" xmlns:p="http://schemas.microsoft.com/office/2006/metadata/properties" xmlns:ns2="adf02468-f7f0-4b69-83ae-60bb7265c702" xmlns:ns3="d742e78e-1692-4be3-a3ad-7acc55763cc5" targetNamespace="http://schemas.microsoft.com/office/2006/metadata/properties" ma:root="true" ma:fieldsID="f3b40537267ec1f918b21a08d51bd166" ns2:_="" ns3:_="">
    <xsd:import namespace="adf02468-f7f0-4b69-83ae-60bb7265c702"/>
    <xsd:import namespace="d742e78e-1692-4be3-a3ad-7acc55763c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MediaServiceOCR"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f02468-f7f0-4b69-83ae-60bb7265c7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42e78e-1692-4be3-a3ad-7acc55763cc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00a7495-b2fd-44ae-8be0-f111d2a726bd}" ma:internalName="TaxCatchAll" ma:showField="CatchAllData" ma:web="d742e78e-1692-4be3-a3ad-7acc55763c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30AFA6-B1EB-433B-A666-FCB0B6A14DFF}">
  <ds:schemaRefs>
    <ds:schemaRef ds:uri="http://www.w3.org/XML/1998/namespace"/>
    <ds:schemaRef ds:uri="http://schemas.microsoft.com/office/infopath/2007/PartnerControls"/>
    <ds:schemaRef ds:uri="http://purl.org/dc/dcmitype/"/>
    <ds:schemaRef ds:uri="d742e78e-1692-4be3-a3ad-7acc55763cc5"/>
    <ds:schemaRef ds:uri="http://purl.org/dc/terms/"/>
    <ds:schemaRef ds:uri="adf02468-f7f0-4b69-83ae-60bb7265c702"/>
    <ds:schemaRef ds:uri="http://purl.org/dc/elements/1.1/"/>
    <ds:schemaRef ds:uri="http://schemas.microsoft.com/office/2006/metadata/propertie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3F2A3416-F3B6-43D7-9588-280F07DA4B98}">
  <ds:schemaRefs>
    <ds:schemaRef ds:uri="http://schemas.microsoft.com/sharepoint/v3/contenttype/forms"/>
  </ds:schemaRefs>
</ds:datastoreItem>
</file>

<file path=customXml/itemProps3.xml><?xml version="1.0" encoding="utf-8"?>
<ds:datastoreItem xmlns:ds="http://schemas.openxmlformats.org/officeDocument/2006/customXml" ds:itemID="{67B51DC7-84F3-48AA-9C4A-23A8B9C4C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f02468-f7f0-4b69-83ae-60bb7265c702"/>
    <ds:schemaRef ds:uri="d742e78e-1692-4be3-a3ad-7acc55763c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formulier</vt:lpstr>
      <vt:lpstr>Help en disclaimer</vt:lpstr>
      <vt:lpstr>formulier!Afdrukbereik</vt:lpstr>
      <vt:lpstr>'Help en disclaimer'!Afdrukbereik</vt:lpstr>
    </vt:vector>
  </TitlesOfParts>
  <Company>Ministerie van LNV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VKI vleeskuikens</dc:title>
  <dc:creator>AVINED</dc:creator>
  <cp:lastModifiedBy>Spanjen, Madelon van</cp:lastModifiedBy>
  <cp:lastPrinted>2020-12-15T11:33:05Z</cp:lastPrinted>
  <dcterms:created xsi:type="dcterms:W3CDTF">2006-10-09T10:03:29Z</dcterms:created>
  <dcterms:modified xsi:type="dcterms:W3CDTF">2025-01-30T15:21:17Z</dcterms:modified>
  <cp:category>VKI</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0x010100F2DE8C2DEA12BA4291489A133890FFED</vt:lpwstr>
  </property>
  <property fmtid="{D5CDD505-2E9C-101B-9397-08002B2CF9AE}" pid="3" name="Order">
    <vt:r8>963200</vt:r8>
  </property>
  <property fmtid="{D5CDD505-2E9C-101B-9397-08002B2CF9AE}" pid="4" name="MSIP_Label_55e46f04-1151-4928-a464-2b4d83efefbb_Enabled">
    <vt:lpwstr>true</vt:lpwstr>
  </property>
  <property fmtid="{D5CDD505-2E9C-101B-9397-08002B2CF9AE}" pid="5" name="MSIP_Label_55e46f04-1151-4928-a464-2b4d83efefbb_SetDate">
    <vt:lpwstr>2024-12-13T13:15:59Z</vt:lpwstr>
  </property>
  <property fmtid="{D5CDD505-2E9C-101B-9397-08002B2CF9AE}" pid="6" name="MSIP_Label_55e46f04-1151-4928-a464-2b4d83efefbb_Method">
    <vt:lpwstr>Standard</vt:lpwstr>
  </property>
  <property fmtid="{D5CDD505-2E9C-101B-9397-08002B2CF9AE}" pid="7" name="MSIP_Label_55e46f04-1151-4928-a464-2b4d83efefbb_Name">
    <vt:lpwstr>General Information</vt:lpwstr>
  </property>
  <property fmtid="{D5CDD505-2E9C-101B-9397-08002B2CF9AE}" pid="8" name="MSIP_Label_55e46f04-1151-4928-a464-2b4d83efefbb_SiteId">
    <vt:lpwstr>52d58be5-69b4-421b-836e-b92dbe0b067d</vt:lpwstr>
  </property>
  <property fmtid="{D5CDD505-2E9C-101B-9397-08002B2CF9AE}" pid="9" name="MSIP_Label_55e46f04-1151-4928-a464-2b4d83efefbb_ActionId">
    <vt:lpwstr>adfc8b30-7878-41c8-a927-730969751a23</vt:lpwstr>
  </property>
  <property fmtid="{D5CDD505-2E9C-101B-9397-08002B2CF9AE}" pid="10" name="MSIP_Label_55e46f04-1151-4928-a464-2b4d83efefbb_ContentBits">
    <vt:lpwstr>0</vt:lpwstr>
  </property>
  <property fmtid="{D5CDD505-2E9C-101B-9397-08002B2CF9AE}" pid="11" name="MediaServiceImageTags">
    <vt:lpwstr/>
  </property>
</Properties>
</file>